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o\Desktop\"/>
    </mc:Choice>
  </mc:AlternateContent>
  <xr:revisionPtr revIDLastSave="0" documentId="8_{8A7E1F08-1AD8-4F8D-8511-76D1A941DF9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ANESECARD" sheetId="10" r:id="rId1"/>
    <sheet name="MOTOS DE ALTO GIRO" sheetId="16" r:id="rId2"/>
    <sheet name="VISA, MASTER, HIPER" sheetId="13" r:id="rId3"/>
    <sheet name="ELO, AMEX" sheetId="15" r:id="rId4"/>
    <sheet name="CARTÕES DE DÉBITO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6" l="1"/>
  <c r="E15" i="16" l="1"/>
  <c r="G10" i="16"/>
  <c r="G9" i="16"/>
  <c r="G15" i="16"/>
  <c r="I14" i="16"/>
  <c r="I15" i="16"/>
  <c r="I17" i="16"/>
  <c r="E20" i="16"/>
  <c r="G20" i="16" s="1"/>
  <c r="E12" i="16"/>
  <c r="G12" i="16" s="1"/>
  <c r="E23" i="16"/>
  <c r="G23" i="16" s="1"/>
  <c r="E22" i="16"/>
  <c r="G22" i="16" s="1"/>
  <c r="E9" i="16"/>
  <c r="I9" i="16" s="1"/>
  <c r="E19" i="16"/>
  <c r="I19" i="16" s="1"/>
  <c r="E11" i="16"/>
  <c r="G11" i="16" s="1"/>
  <c r="E14" i="16"/>
  <c r="G14" i="16" s="1"/>
  <c r="E13" i="16"/>
  <c r="I13" i="16" s="1"/>
  <c r="E26" i="16"/>
  <c r="I26" i="16" s="1"/>
  <c r="E18" i="16"/>
  <c r="I18" i="16" s="1"/>
  <c r="E10" i="16"/>
  <c r="I10" i="16" s="1"/>
  <c r="E21" i="16"/>
  <c r="I21" i="16" s="1"/>
  <c r="E25" i="16"/>
  <c r="G25" i="16" s="1"/>
  <c r="E17" i="16"/>
  <c r="G17" i="16" s="1"/>
  <c r="E24" i="16"/>
  <c r="I24" i="16" s="1"/>
  <c r="E16" i="16"/>
  <c r="I16" i="16" s="1"/>
  <c r="B12" i="15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A12" i="15"/>
  <c r="H7" i="15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B12" i="14"/>
  <c r="A12" i="14"/>
  <c r="H7" i="14"/>
  <c r="D12" i="14" s="1"/>
  <c r="B12" i="13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A12" i="13"/>
  <c r="H7" i="13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B12" i="10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A12" i="10"/>
  <c r="A13" i="10" s="1"/>
  <c r="A14" i="10" s="1"/>
  <c r="H7" i="10"/>
  <c r="I25" i="16" l="1"/>
  <c r="I20" i="16"/>
  <c r="I22" i="16"/>
  <c r="G21" i="16"/>
  <c r="I11" i="16"/>
  <c r="I12" i="16"/>
  <c r="G24" i="16"/>
  <c r="G13" i="16"/>
  <c r="G18" i="16"/>
  <c r="G16" i="16"/>
  <c r="G26" i="16"/>
  <c r="I23" i="16"/>
  <c r="G19" i="16"/>
  <c r="D12" i="15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A13" i="15"/>
  <c r="F12" i="14"/>
  <c r="C12" i="14"/>
  <c r="D12" i="13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A13" i="13"/>
  <c r="A15" i="10"/>
  <c r="C12" i="10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D12" i="10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F12" i="15" l="1"/>
  <c r="H12" i="15" s="1"/>
  <c r="F13" i="15"/>
  <c r="H13" i="15" s="1"/>
  <c r="A14" i="15"/>
  <c r="F12" i="13"/>
  <c r="H12" i="13" s="1"/>
  <c r="F13" i="13"/>
  <c r="H13" i="13" s="1"/>
  <c r="A14" i="13"/>
  <c r="F14" i="10"/>
  <c r="H14" i="10" s="1"/>
  <c r="A16" i="10"/>
  <c r="F15" i="10"/>
  <c r="H15" i="10" s="1"/>
  <c r="F13" i="10"/>
  <c r="H13" i="10" s="1"/>
  <c r="F12" i="10"/>
  <c r="H12" i="10" s="1"/>
  <c r="F14" i="15" l="1"/>
  <c r="H14" i="15" s="1"/>
  <c r="A15" i="15"/>
  <c r="F14" i="13"/>
  <c r="H14" i="13" s="1"/>
  <c r="A15" i="13"/>
  <c r="A17" i="10"/>
  <c r="F16" i="10"/>
  <c r="H16" i="10" s="1"/>
  <c r="A16" i="15" l="1"/>
  <c r="F15" i="15"/>
  <c r="H15" i="15" s="1"/>
  <c r="A16" i="13"/>
  <c r="F15" i="13"/>
  <c r="H15" i="13" s="1"/>
  <c r="A18" i="10"/>
  <c r="F17" i="10"/>
  <c r="H17" i="10" s="1"/>
  <c r="F16" i="15" l="1"/>
  <c r="H16" i="15" s="1"/>
  <c r="A17" i="15"/>
  <c r="F16" i="13"/>
  <c r="H16" i="13" s="1"/>
  <c r="A17" i="13"/>
  <c r="F18" i="10"/>
  <c r="H18" i="10" s="1"/>
  <c r="A19" i="10"/>
  <c r="F17" i="15" l="1"/>
  <c r="H17" i="15" s="1"/>
  <c r="A18" i="15"/>
  <c r="F17" i="13"/>
  <c r="H17" i="13" s="1"/>
  <c r="A18" i="13"/>
  <c r="F19" i="10"/>
  <c r="H19" i="10" s="1"/>
  <c r="A20" i="10"/>
  <c r="F18" i="15" l="1"/>
  <c r="H18" i="15" s="1"/>
  <c r="A19" i="15"/>
  <c r="A19" i="13"/>
  <c r="F18" i="13"/>
  <c r="H18" i="13" s="1"/>
  <c r="F20" i="10"/>
  <c r="H20" i="10" s="1"/>
  <c r="A21" i="10"/>
  <c r="A20" i="15" l="1"/>
  <c r="F19" i="15"/>
  <c r="H19" i="15" s="1"/>
  <c r="A20" i="13"/>
  <c r="F19" i="13"/>
  <c r="H19" i="13" s="1"/>
  <c r="A22" i="10"/>
  <c r="F21" i="10"/>
  <c r="H21" i="10" s="1"/>
  <c r="F20" i="15" l="1"/>
  <c r="H20" i="15" s="1"/>
  <c r="A21" i="15"/>
  <c r="F20" i="13"/>
  <c r="H20" i="13" s="1"/>
  <c r="A21" i="13"/>
  <c r="F22" i="10"/>
  <c r="H22" i="10" s="1"/>
  <c r="A23" i="10"/>
  <c r="F21" i="15" l="1"/>
  <c r="H21" i="15" s="1"/>
  <c r="A22" i="15"/>
  <c r="F21" i="13"/>
  <c r="H21" i="13" s="1"/>
  <c r="A22" i="13"/>
  <c r="A24" i="10"/>
  <c r="F23" i="10"/>
  <c r="H23" i="10" s="1"/>
  <c r="F22" i="15" l="1"/>
  <c r="H22" i="15" s="1"/>
  <c r="A23" i="15"/>
  <c r="A23" i="13"/>
  <c r="F22" i="13"/>
  <c r="H22" i="13" s="1"/>
  <c r="A25" i="10"/>
  <c r="F24" i="10"/>
  <c r="H24" i="10" s="1"/>
  <c r="F23" i="15" l="1"/>
  <c r="H23" i="15" s="1"/>
  <c r="F23" i="13"/>
  <c r="H23" i="13" s="1"/>
  <c r="A26" i="10"/>
  <c r="F25" i="10"/>
  <c r="H25" i="10" s="1"/>
  <c r="F26" i="10" l="1"/>
  <c r="H26" i="10" s="1"/>
  <c r="A27" i="10"/>
  <c r="F27" i="10" l="1"/>
  <c r="H27" i="10" s="1"/>
  <c r="A28" i="10"/>
  <c r="F28" i="10" l="1"/>
  <c r="H28" i="10" s="1"/>
  <c r="A29" i="10"/>
  <c r="F29" i="10" l="1"/>
  <c r="H29" i="10" s="1"/>
</calcChain>
</file>

<file path=xl/sharedStrings.xml><?xml version="1.0" encoding="utf-8"?>
<sst xmlns="http://schemas.openxmlformats.org/spreadsheetml/2006/main" count="103" uniqueCount="34">
  <si>
    <t>TX. JUROS</t>
  </si>
  <si>
    <t>TX. ADM</t>
  </si>
  <si>
    <t>TABELA DE FINANCIAMENTO</t>
  </si>
  <si>
    <t>TAXA DE JUROS</t>
  </si>
  <si>
    <t>TAXA ADM DO CARTÃO</t>
  </si>
  <si>
    <t>VALOR A FINANCIAR</t>
  </si>
  <si>
    <t>Nº DE PARCELAS</t>
  </si>
  <si>
    <t>VLR. DA PARCELA</t>
  </si>
  <si>
    <t>SEGURO</t>
  </si>
  <si>
    <t>VLR. MOTO</t>
  </si>
  <si>
    <t>VLR. A FINANCIAR</t>
  </si>
  <si>
    <t>VENDAS ATRAVÉS DE:</t>
  </si>
  <si>
    <t>TAC / PLUS</t>
  </si>
  <si>
    <t>TAC E SEGURO</t>
  </si>
  <si>
    <t>CARTÕES DE DÉBITO</t>
  </si>
  <si>
    <t>3 - Dúvidas entrar em contato com a direção.</t>
  </si>
  <si>
    <t>3 - Arrendondamentos de valores de parcela somente com autorização da direção.</t>
  </si>
  <si>
    <t>4 - Parcelamento máximo de 12X</t>
  </si>
  <si>
    <t>5 - Dúvidas entrar em contato com a direção.</t>
  </si>
  <si>
    <t>4 - Parcelamento máximo de 18X</t>
  </si>
  <si>
    <t>ENTRADA</t>
  </si>
  <si>
    <t>VLR. TOTAL</t>
  </si>
  <si>
    <t>BANESE CARD</t>
  </si>
  <si>
    <t>VISA, HIPER E MASTER CARD</t>
  </si>
  <si>
    <t>ELO, DINERS, AMERICAN EXPRESS</t>
  </si>
  <si>
    <t>1 - Somente preencher as células em azul, o restante a planilha dará automaticamente.</t>
  </si>
  <si>
    <t>INSTRUÇÕES:</t>
  </si>
  <si>
    <t>2 - Todas as vendas imprimir a planilha para anexar à venda, exclusivamente para uso da empresa.</t>
  </si>
  <si>
    <t>PARCELA</t>
  </si>
  <si>
    <t>TAXA</t>
  </si>
  <si>
    <t>VALOR DA PARCELA</t>
  </si>
  <si>
    <t>VALOR TOTAL</t>
  </si>
  <si>
    <t>JUROS</t>
  </si>
  <si>
    <t>VENDAS NOS CARTÕES DE CRÉDITO PARA OS MODELOS: POP, BIZ, CG, BROS.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</si>
</sst>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0.0000"/>
    <numFmt numFmtId="166" formatCode="0.0%"/>
    <numFmt numFmtId="167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color indexed="12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4"/>
      <color indexed="12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69D8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43" fontId="0" fillId="0" borderId="0" xfId="2" applyFont="1"/>
    <xf numFmtId="2" fontId="5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/>
    <xf numFmtId="2" fontId="5" fillId="0" borderId="0" xfId="0" applyNumberFormat="1" applyFont="1" applyFill="1" applyBorder="1" applyAlignment="1"/>
    <xf numFmtId="164" fontId="6" fillId="0" borderId="0" xfId="1" applyNumberFormat="1" applyFont="1" applyFill="1" applyBorder="1" applyAlignment="1" applyProtection="1">
      <protection locked="0"/>
    </xf>
    <xf numFmtId="2" fontId="5" fillId="2" borderId="13" xfId="0" applyNumberFormat="1" applyFont="1" applyFill="1" applyBorder="1" applyAlignment="1" applyProtection="1">
      <alignment horizontal="center"/>
    </xf>
    <xf numFmtId="10" fontId="6" fillId="3" borderId="12" xfId="3" applyNumberFormat="1" applyFont="1" applyFill="1" applyBorder="1" applyAlignment="1" applyProtection="1">
      <alignment horizontal="center"/>
    </xf>
    <xf numFmtId="10" fontId="6" fillId="0" borderId="4" xfId="3" applyNumberFormat="1" applyFont="1" applyFill="1" applyBorder="1" applyAlignment="1" applyProtection="1">
      <alignment horizontal="center"/>
    </xf>
    <xf numFmtId="2" fontId="5" fillId="2" borderId="12" xfId="0" applyNumberFormat="1" applyFont="1" applyFill="1" applyBorder="1" applyAlignment="1" applyProtection="1">
      <alignment horizontal="center"/>
    </xf>
    <xf numFmtId="2" fontId="7" fillId="0" borderId="4" xfId="0" applyNumberFormat="1" applyFont="1" applyFill="1" applyBorder="1" applyAlignment="1" applyProtection="1">
      <alignment horizontal="center"/>
    </xf>
    <xf numFmtId="10" fontId="6" fillId="3" borderId="14" xfId="3" applyNumberFormat="1" applyFont="1" applyFill="1" applyBorder="1" applyAlignment="1" applyProtection="1">
      <alignment horizontal="center"/>
    </xf>
    <xf numFmtId="2" fontId="5" fillId="0" borderId="16" xfId="0" applyNumberFormat="1" applyFont="1" applyFill="1" applyBorder="1" applyAlignment="1" applyProtection="1">
      <alignment horizontal="center"/>
    </xf>
    <xf numFmtId="10" fontId="6" fillId="0" borderId="17" xfId="3" applyNumberFormat="1" applyFont="1" applyFill="1" applyBorder="1" applyAlignment="1" applyProtection="1">
      <alignment horizontal="center"/>
    </xf>
    <xf numFmtId="10" fontId="6" fillId="0" borderId="0" xfId="3" applyNumberFormat="1" applyFont="1" applyFill="1" applyBorder="1" applyAlignment="1" applyProtection="1">
      <alignment horizontal="center"/>
    </xf>
    <xf numFmtId="2" fontId="5" fillId="0" borderId="21" xfId="0" applyNumberFormat="1" applyFont="1" applyFill="1" applyBorder="1" applyAlignment="1" applyProtection="1">
      <alignment horizontal="center"/>
    </xf>
    <xf numFmtId="10" fontId="6" fillId="0" borderId="21" xfId="3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10" fontId="6" fillId="0" borderId="22" xfId="3" applyNumberFormat="1" applyFont="1" applyFill="1" applyBorder="1" applyAlignment="1" applyProtection="1">
      <alignment horizontal="center"/>
    </xf>
    <xf numFmtId="2" fontId="5" fillId="2" borderId="2" xfId="0" applyNumberFormat="1" applyFont="1" applyFill="1" applyBorder="1" applyAlignment="1" applyProtection="1">
      <alignment horizontal="center"/>
    </xf>
    <xf numFmtId="43" fontId="6" fillId="3" borderId="3" xfId="2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43" fontId="6" fillId="0" borderId="0" xfId="3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43" fontId="6" fillId="0" borderId="15" xfId="2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2" fontId="5" fillId="2" borderId="1" xfId="0" applyNumberFormat="1" applyFont="1" applyFill="1" applyBorder="1" applyAlignment="1" applyProtection="1">
      <alignment horizontal="center"/>
    </xf>
    <xf numFmtId="43" fontId="6" fillId="3" borderId="6" xfId="2" applyFont="1" applyFill="1" applyBorder="1" applyAlignment="1" applyProtection="1">
      <alignment horizontal="center"/>
    </xf>
    <xf numFmtId="0" fontId="8" fillId="0" borderId="11" xfId="0" applyFont="1" applyBorder="1" applyProtection="1"/>
    <xf numFmtId="0" fontId="0" fillId="0" borderId="0" xfId="0" applyBorder="1" applyProtection="1"/>
    <xf numFmtId="0" fontId="0" fillId="0" borderId="15" xfId="0" applyBorder="1" applyProtection="1"/>
    <xf numFmtId="0" fontId="10" fillId="4" borderId="5" xfId="0" applyFont="1" applyFill="1" applyBorder="1" applyAlignment="1" applyProtection="1">
      <alignment horizontal="center" vertical="justify"/>
    </xf>
    <xf numFmtId="0" fontId="10" fillId="4" borderId="1" xfId="0" applyFont="1" applyFill="1" applyBorder="1" applyAlignment="1" applyProtection="1">
      <alignment horizontal="center" vertical="justify"/>
    </xf>
    <xf numFmtId="164" fontId="10" fillId="4" borderId="1" xfId="1" applyNumberFormat="1" applyFont="1" applyFill="1" applyBorder="1" applyAlignment="1" applyProtection="1">
      <alignment horizontal="center" vertical="justify"/>
    </xf>
    <xf numFmtId="10" fontId="5" fillId="0" borderId="5" xfId="0" applyNumberFormat="1" applyFont="1" applyFill="1" applyBorder="1" applyAlignment="1" applyProtection="1">
      <alignment horizontal="center"/>
    </xf>
    <xf numFmtId="10" fontId="5" fillId="0" borderId="1" xfId="0" applyNumberFormat="1" applyFont="1" applyFill="1" applyBorder="1" applyAlignment="1" applyProtection="1">
      <alignment horizontal="center"/>
    </xf>
    <xf numFmtId="43" fontId="5" fillId="0" borderId="1" xfId="2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43" fontId="6" fillId="5" borderId="1" xfId="2" applyFont="1" applyFill="1" applyBorder="1" applyAlignment="1" applyProtection="1">
      <alignment horizontal="center"/>
      <protection locked="0"/>
    </xf>
    <xf numFmtId="0" fontId="11" fillId="0" borderId="1" xfId="0" applyNumberFormat="1" applyFont="1" applyFill="1" applyBorder="1" applyAlignment="1" applyProtection="1">
      <alignment horizontal="center"/>
    </xf>
    <xf numFmtId="164" fontId="10" fillId="4" borderId="1" xfId="1" applyNumberFormat="1" applyFont="1" applyFill="1" applyBorder="1" applyAlignment="1" applyProtection="1">
      <alignment horizontal="center" vertical="justify"/>
    </xf>
    <xf numFmtId="164" fontId="10" fillId="4" borderId="6" xfId="1" applyNumberFormat="1" applyFont="1" applyFill="1" applyBorder="1" applyAlignment="1" applyProtection="1">
      <alignment vertical="justify"/>
    </xf>
    <xf numFmtId="43" fontId="10" fillId="0" borderId="6" xfId="2" applyFont="1" applyFill="1" applyBorder="1" applyAlignment="1" applyProtection="1"/>
    <xf numFmtId="0" fontId="0" fillId="0" borderId="1" xfId="0" applyBorder="1"/>
    <xf numFmtId="0" fontId="4" fillId="0" borderId="0" xfId="0" applyFont="1" applyBorder="1" applyAlignment="1" applyProtection="1">
      <alignment horizontal="center"/>
    </xf>
    <xf numFmtId="0" fontId="8" fillId="0" borderId="20" xfId="0" applyFont="1" applyBorder="1" applyProtection="1"/>
    <xf numFmtId="0" fontId="0" fillId="0" borderId="32" xfId="0" applyBorder="1"/>
    <xf numFmtId="2" fontId="5" fillId="0" borderId="1" xfId="0" applyNumberFormat="1" applyFont="1" applyFill="1" applyBorder="1" applyAlignment="1" applyProtection="1">
      <alignment horizontal="center"/>
    </xf>
    <xf numFmtId="167" fontId="0" fillId="0" borderId="1" xfId="0" applyNumberFormat="1" applyBorder="1"/>
    <xf numFmtId="0" fontId="13" fillId="0" borderId="1" xfId="0" applyFont="1" applyBorder="1" applyAlignment="1">
      <alignment horizontal="center"/>
    </xf>
    <xf numFmtId="43" fontId="6" fillId="0" borderId="0" xfId="2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vertical="center"/>
    </xf>
    <xf numFmtId="44" fontId="6" fillId="5" borderId="1" xfId="1" applyFont="1" applyFill="1" applyBorder="1" applyAlignment="1" applyProtection="1">
      <alignment horizontal="center"/>
      <protection locked="0"/>
    </xf>
    <xf numFmtId="44" fontId="6" fillId="0" borderId="1" xfId="1" applyFont="1" applyFill="1" applyBorder="1" applyAlignment="1" applyProtection="1">
      <alignment horizontal="center"/>
    </xf>
    <xf numFmtId="167" fontId="0" fillId="0" borderId="1" xfId="0" applyNumberFormat="1" applyBorder="1"/>
    <xf numFmtId="0" fontId="12" fillId="0" borderId="20" xfId="0" applyFont="1" applyBorder="1" applyAlignment="1" applyProtection="1">
      <alignment vertical="center"/>
    </xf>
    <xf numFmtId="0" fontId="12" fillId="0" borderId="32" xfId="0" applyFont="1" applyBorder="1" applyAlignment="1" applyProtection="1">
      <alignment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43" fontId="10" fillId="0" borderId="1" xfId="2" applyFont="1" applyFill="1" applyBorder="1" applyAlignment="1" applyProtection="1">
      <alignment horizontal="center"/>
    </xf>
    <xf numFmtId="0" fontId="4" fillId="0" borderId="18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164" fontId="10" fillId="4" borderId="1" xfId="1" applyNumberFormat="1" applyFont="1" applyFill="1" applyBorder="1" applyAlignment="1" applyProtection="1">
      <alignment horizontal="center" vertical="justify"/>
    </xf>
    <xf numFmtId="167" fontId="0" fillId="0" borderId="1" xfId="0" applyNumberFormat="1" applyBorder="1"/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166" fontId="0" fillId="0" borderId="1" xfId="0" applyNumberFormat="1" applyBorder="1"/>
    <xf numFmtId="0" fontId="3" fillId="5" borderId="30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10" fillId="4" borderId="6" xfId="1" applyNumberFormat="1" applyFont="1" applyFill="1" applyBorder="1" applyAlignment="1" applyProtection="1">
      <alignment horizontal="center" vertical="justify"/>
    </xf>
    <xf numFmtId="43" fontId="10" fillId="0" borderId="6" xfId="2" applyFont="1" applyFill="1" applyBorder="1" applyAlignment="1" applyProtection="1">
      <alignment horizontal="center"/>
    </xf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0"/>
  <tableStyles count="0" defaultTableStyle="TableStyleMedium9" defaultPivotStyle="PivotStyleLight16"/>
  <colors>
    <mruColors>
      <color rgb="FF69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workbookViewId="0">
      <selection activeCell="H21" sqref="H21"/>
    </sheetView>
  </sheetViews>
  <sheetFormatPr defaultRowHeight="15" x14ac:dyDescent="0.25"/>
  <cols>
    <col min="1" max="1" width="11.7109375" customWidth="1"/>
    <col min="2" max="2" width="13.140625" customWidth="1"/>
    <col min="3" max="3" width="13.28515625" customWidth="1"/>
    <col min="4" max="4" width="14.7109375" customWidth="1"/>
    <col min="5" max="5" width="13.42578125" customWidth="1"/>
    <col min="6" max="6" width="13.140625" customWidth="1"/>
    <col min="7" max="7" width="17.5703125" bestFit="1" customWidth="1"/>
    <col min="8" max="8" width="12.85546875" customWidth="1"/>
    <col min="9" max="9" width="11.7109375" customWidth="1"/>
    <col min="10" max="10" width="10.7109375" customWidth="1"/>
    <col min="11" max="11" width="8.42578125" customWidth="1"/>
  </cols>
  <sheetData>
    <row r="1" spans="1:10" ht="20.25" x14ac:dyDescent="0.3">
      <c r="A1" s="74" t="s">
        <v>11</v>
      </c>
      <c r="B1" s="75"/>
      <c r="C1" s="75"/>
      <c r="D1" s="76" t="s">
        <v>22</v>
      </c>
      <c r="E1" s="76"/>
      <c r="F1" s="76"/>
      <c r="G1" s="76"/>
      <c r="H1" s="77"/>
      <c r="I1" s="4"/>
      <c r="J1" s="4"/>
    </row>
    <row r="2" spans="1:10" ht="20.25" x14ac:dyDescent="0.3">
      <c r="A2" s="78"/>
      <c r="B2" s="79"/>
      <c r="C2" s="79"/>
      <c r="D2" s="79"/>
      <c r="E2" s="79"/>
      <c r="F2" s="79"/>
      <c r="G2" s="79"/>
      <c r="H2" s="80"/>
      <c r="I2" s="4"/>
      <c r="J2" s="4"/>
    </row>
    <row r="3" spans="1:10" ht="15.75" x14ac:dyDescent="0.25">
      <c r="A3" s="7" t="s">
        <v>0</v>
      </c>
      <c r="B3" s="8">
        <v>1.4999999999999999E-2</v>
      </c>
      <c r="C3" s="9"/>
      <c r="D3" s="10" t="s">
        <v>1</v>
      </c>
      <c r="E3" s="8">
        <v>0.03</v>
      </c>
      <c r="F3" s="11"/>
      <c r="G3" s="10" t="s">
        <v>8</v>
      </c>
      <c r="H3" s="12"/>
      <c r="I3" s="2"/>
      <c r="J3" s="6"/>
    </row>
    <row r="4" spans="1:10" ht="15.75" x14ac:dyDescent="0.25">
      <c r="A4" s="13"/>
      <c r="B4" s="14"/>
      <c r="C4" s="15"/>
      <c r="D4" s="16"/>
      <c r="E4" s="17"/>
      <c r="F4" s="18"/>
      <c r="G4" s="16"/>
      <c r="H4" s="19"/>
      <c r="I4" s="2"/>
      <c r="J4" s="3"/>
    </row>
    <row r="5" spans="1:10" ht="15.6" customHeight="1" x14ac:dyDescent="0.3">
      <c r="A5" s="20" t="s">
        <v>12</v>
      </c>
      <c r="B5" s="21"/>
      <c r="C5" s="22"/>
      <c r="D5" s="23"/>
      <c r="E5" s="24"/>
      <c r="F5" s="25"/>
      <c r="G5" s="26"/>
      <c r="H5" s="27"/>
      <c r="I5" s="5"/>
      <c r="J5" s="6"/>
    </row>
    <row r="6" spans="1:10" x14ac:dyDescent="0.25">
      <c r="A6" s="28"/>
      <c r="B6" s="29"/>
      <c r="C6" s="29"/>
      <c r="D6" s="29"/>
      <c r="E6" s="29"/>
      <c r="F6" s="29"/>
      <c r="G6" s="29"/>
      <c r="H6" s="30"/>
    </row>
    <row r="7" spans="1:10" ht="20.25" x14ac:dyDescent="0.3">
      <c r="A7" s="31" t="s">
        <v>9</v>
      </c>
      <c r="B7" s="45">
        <v>10000</v>
      </c>
      <c r="C7" s="32"/>
      <c r="D7" s="33" t="s">
        <v>20</v>
      </c>
      <c r="E7" s="45">
        <v>0</v>
      </c>
      <c r="F7" s="32"/>
      <c r="G7" s="33" t="s">
        <v>10</v>
      </c>
      <c r="H7" s="34">
        <f>B7-E7</f>
        <v>10000</v>
      </c>
    </row>
    <row r="8" spans="1:10" ht="16.5" thickBot="1" x14ac:dyDescent="0.3">
      <c r="A8" s="35"/>
      <c r="B8" s="36"/>
      <c r="C8" s="36"/>
      <c r="D8" s="36"/>
      <c r="E8" s="36"/>
      <c r="F8" s="36"/>
      <c r="G8" s="36"/>
      <c r="H8" s="37"/>
    </row>
    <row r="9" spans="1:10" ht="13.15" customHeight="1" x14ac:dyDescent="0.25">
      <c r="A9" s="81" t="s">
        <v>2</v>
      </c>
      <c r="B9" s="82"/>
      <c r="C9" s="82"/>
      <c r="D9" s="82"/>
      <c r="E9" s="82"/>
      <c r="F9" s="82"/>
      <c r="G9" s="82"/>
      <c r="H9" s="83"/>
    </row>
    <row r="10" spans="1:10" ht="13.15" customHeight="1" x14ac:dyDescent="0.25">
      <c r="A10" s="84"/>
      <c r="B10" s="85"/>
      <c r="C10" s="85"/>
      <c r="D10" s="85"/>
      <c r="E10" s="85"/>
      <c r="F10" s="85"/>
      <c r="G10" s="85"/>
      <c r="H10" s="86"/>
    </row>
    <row r="11" spans="1:10" ht="25.9" customHeight="1" x14ac:dyDescent="0.25">
      <c r="A11" s="38" t="s">
        <v>3</v>
      </c>
      <c r="B11" s="39" t="s">
        <v>4</v>
      </c>
      <c r="C11" s="39" t="s">
        <v>13</v>
      </c>
      <c r="D11" s="47" t="s">
        <v>5</v>
      </c>
      <c r="E11" s="47" t="s">
        <v>6</v>
      </c>
      <c r="F11" s="87" t="s">
        <v>7</v>
      </c>
      <c r="G11" s="87"/>
      <c r="H11" s="48" t="s">
        <v>21</v>
      </c>
    </row>
    <row r="12" spans="1:10" x14ac:dyDescent="0.25">
      <c r="A12" s="41">
        <f>B3</f>
        <v>1.4999999999999999E-2</v>
      </c>
      <c r="B12" s="42">
        <f>E3</f>
        <v>0.03</v>
      </c>
      <c r="C12" s="43">
        <f>(H3*H7)+B5</f>
        <v>0</v>
      </c>
      <c r="D12" s="43">
        <f>(H7*E3)+(H7*H3)+H7+B5</f>
        <v>10300</v>
      </c>
      <c r="E12" s="44">
        <v>1</v>
      </c>
      <c r="F12" s="73">
        <f>PMT(A12,E12,-D12)</f>
        <v>10454.5</v>
      </c>
      <c r="G12" s="73"/>
      <c r="H12" s="49">
        <f>F12*E12</f>
        <v>10454.5</v>
      </c>
    </row>
    <row r="13" spans="1:10" x14ac:dyDescent="0.25">
      <c r="A13" s="41">
        <f>A12</f>
        <v>1.4999999999999999E-2</v>
      </c>
      <c r="B13" s="42">
        <f>B12</f>
        <v>0.03</v>
      </c>
      <c r="C13" s="43">
        <f>C12</f>
        <v>0</v>
      </c>
      <c r="D13" s="43">
        <f>D12</f>
        <v>10300</v>
      </c>
      <c r="E13" s="44">
        <v>2</v>
      </c>
      <c r="F13" s="73">
        <f t="shared" ref="F13:F29" si="0">PMT(A13,E13,-D13)</f>
        <v>5266.1625310173695</v>
      </c>
      <c r="G13" s="73"/>
      <c r="H13" s="49">
        <f t="shared" ref="H13:H29" si="1">F13*E13</f>
        <v>10532.325062034739</v>
      </c>
    </row>
    <row r="14" spans="1:10" x14ac:dyDescent="0.25">
      <c r="A14" s="41">
        <f t="shared" ref="A14:D29" si="2">A13</f>
        <v>1.4999999999999999E-2</v>
      </c>
      <c r="B14" s="42">
        <f t="shared" si="2"/>
        <v>0.03</v>
      </c>
      <c r="C14" s="43">
        <f t="shared" si="2"/>
        <v>0</v>
      </c>
      <c r="D14" s="43">
        <f t="shared" si="2"/>
        <v>10300</v>
      </c>
      <c r="E14" s="44">
        <v>3</v>
      </c>
      <c r="F14" s="73">
        <f t="shared" si="0"/>
        <v>3536.8444901444063</v>
      </c>
      <c r="G14" s="73"/>
      <c r="H14" s="49">
        <f t="shared" si="1"/>
        <v>10610.53347043322</v>
      </c>
    </row>
    <row r="15" spans="1:10" x14ac:dyDescent="0.25">
      <c r="A15" s="41">
        <f t="shared" si="2"/>
        <v>1.4999999999999999E-2</v>
      </c>
      <c r="B15" s="42">
        <f t="shared" si="2"/>
        <v>0.03</v>
      </c>
      <c r="C15" s="43">
        <f t="shared" si="2"/>
        <v>0</v>
      </c>
      <c r="D15" s="43">
        <f t="shared" si="2"/>
        <v>10300</v>
      </c>
      <c r="E15" s="44">
        <v>4</v>
      </c>
      <c r="F15" s="73">
        <f t="shared" si="0"/>
        <v>2672.2812956777552</v>
      </c>
      <c r="G15" s="73"/>
      <c r="H15" s="49">
        <f t="shared" si="1"/>
        <v>10689.125182711021</v>
      </c>
    </row>
    <row r="16" spans="1:10" x14ac:dyDescent="0.25">
      <c r="A16" s="41">
        <f t="shared" si="2"/>
        <v>1.4999999999999999E-2</v>
      </c>
      <c r="B16" s="42">
        <f t="shared" si="2"/>
        <v>0.03</v>
      </c>
      <c r="C16" s="43">
        <f t="shared" si="2"/>
        <v>0</v>
      </c>
      <c r="D16" s="43">
        <f t="shared" si="2"/>
        <v>10300</v>
      </c>
      <c r="E16" s="44">
        <v>5</v>
      </c>
      <c r="F16" s="73">
        <f t="shared" si="0"/>
        <v>2153.6200278798738</v>
      </c>
      <c r="G16" s="73"/>
      <c r="H16" s="49">
        <f t="shared" si="1"/>
        <v>10768.100139399368</v>
      </c>
    </row>
    <row r="17" spans="1:8" x14ac:dyDescent="0.25">
      <c r="A17" s="41">
        <f t="shared" si="2"/>
        <v>1.4999999999999999E-2</v>
      </c>
      <c r="B17" s="42">
        <f t="shared" si="2"/>
        <v>0.03</v>
      </c>
      <c r="C17" s="43">
        <f t="shared" si="2"/>
        <v>0</v>
      </c>
      <c r="D17" s="43">
        <f t="shared" si="2"/>
        <v>10300</v>
      </c>
      <c r="E17" s="44">
        <v>6</v>
      </c>
      <c r="F17" s="73">
        <f t="shared" si="0"/>
        <v>1807.909710675759</v>
      </c>
      <c r="G17" s="73"/>
      <c r="H17" s="49">
        <f t="shared" si="1"/>
        <v>10847.458264054554</v>
      </c>
    </row>
    <row r="18" spans="1:8" x14ac:dyDescent="0.25">
      <c r="A18" s="41">
        <f t="shared" si="2"/>
        <v>1.4999999999999999E-2</v>
      </c>
      <c r="B18" s="42">
        <f t="shared" si="2"/>
        <v>0.03</v>
      </c>
      <c r="C18" s="43">
        <f t="shared" si="2"/>
        <v>0</v>
      </c>
      <c r="D18" s="43">
        <f t="shared" si="2"/>
        <v>10300</v>
      </c>
      <c r="E18" s="44">
        <v>7</v>
      </c>
      <c r="F18" s="73">
        <f t="shared" si="0"/>
        <v>1561.0284947528605</v>
      </c>
      <c r="G18" s="73"/>
      <c r="H18" s="49">
        <f t="shared" si="1"/>
        <v>10927.199463270024</v>
      </c>
    </row>
    <row r="19" spans="1:8" x14ac:dyDescent="0.25">
      <c r="A19" s="41">
        <f t="shared" si="2"/>
        <v>1.4999999999999999E-2</v>
      </c>
      <c r="B19" s="42">
        <f t="shared" si="2"/>
        <v>0.03</v>
      </c>
      <c r="C19" s="43">
        <f t="shared" si="2"/>
        <v>0</v>
      </c>
      <c r="D19" s="43">
        <f t="shared" si="2"/>
        <v>10300</v>
      </c>
      <c r="E19" s="44">
        <v>8</v>
      </c>
      <c r="F19" s="73">
        <f t="shared" si="0"/>
        <v>1375.9154533363949</v>
      </c>
      <c r="G19" s="73"/>
      <c r="H19" s="49">
        <f t="shared" si="1"/>
        <v>11007.323626691159</v>
      </c>
    </row>
    <row r="20" spans="1:8" x14ac:dyDescent="0.25">
      <c r="A20" s="41">
        <f t="shared" si="2"/>
        <v>1.4999999999999999E-2</v>
      </c>
      <c r="B20" s="42">
        <f t="shared" si="2"/>
        <v>0.03</v>
      </c>
      <c r="C20" s="43">
        <f t="shared" si="2"/>
        <v>0</v>
      </c>
      <c r="D20" s="43">
        <f t="shared" si="2"/>
        <v>10300</v>
      </c>
      <c r="E20" s="44">
        <v>9</v>
      </c>
      <c r="F20" s="73">
        <f t="shared" si="0"/>
        <v>1231.9811807814147</v>
      </c>
      <c r="G20" s="73"/>
      <c r="H20" s="49">
        <f t="shared" si="1"/>
        <v>11087.830627032732</v>
      </c>
    </row>
    <row r="21" spans="1:8" x14ac:dyDescent="0.25">
      <c r="A21" s="41">
        <f t="shared" si="2"/>
        <v>1.4999999999999999E-2</v>
      </c>
      <c r="B21" s="42">
        <f t="shared" si="2"/>
        <v>0.03</v>
      </c>
      <c r="C21" s="43">
        <f t="shared" si="2"/>
        <v>0</v>
      </c>
      <c r="D21" s="43">
        <f t="shared" si="2"/>
        <v>10300</v>
      </c>
      <c r="E21" s="44">
        <v>10</v>
      </c>
      <c r="F21" s="73">
        <f t="shared" si="0"/>
        <v>1116.8720320099035</v>
      </c>
      <c r="G21" s="73"/>
      <c r="H21" s="49">
        <f t="shared" si="1"/>
        <v>11168.720320099035</v>
      </c>
    </row>
    <row r="22" spans="1:8" x14ac:dyDescent="0.25">
      <c r="A22" s="41">
        <f t="shared" si="2"/>
        <v>1.4999999999999999E-2</v>
      </c>
      <c r="B22" s="42">
        <f t="shared" si="2"/>
        <v>0.03</v>
      </c>
      <c r="C22" s="43">
        <f t="shared" si="2"/>
        <v>0</v>
      </c>
      <c r="D22" s="43">
        <f t="shared" si="2"/>
        <v>10300</v>
      </c>
      <c r="E22" s="44">
        <v>11</v>
      </c>
      <c r="F22" s="73">
        <f t="shared" si="0"/>
        <v>1022.7265949824219</v>
      </c>
      <c r="G22" s="73"/>
      <c r="H22" s="49">
        <f t="shared" si="1"/>
        <v>11249.992544806641</v>
      </c>
    </row>
    <row r="23" spans="1:8" x14ac:dyDescent="0.25">
      <c r="A23" s="41">
        <f t="shared" si="2"/>
        <v>1.4999999999999999E-2</v>
      </c>
      <c r="B23" s="42">
        <f t="shared" si="2"/>
        <v>0.03</v>
      </c>
      <c r="C23" s="43">
        <f t="shared" si="2"/>
        <v>0</v>
      </c>
      <c r="D23" s="43">
        <f t="shared" si="2"/>
        <v>10300</v>
      </c>
      <c r="E23" s="44">
        <v>12</v>
      </c>
      <c r="F23" s="73">
        <f t="shared" si="0"/>
        <v>944.30392693415808</v>
      </c>
      <c r="G23" s="73"/>
      <c r="H23" s="49">
        <f t="shared" si="1"/>
        <v>11331.647123209897</v>
      </c>
    </row>
    <row r="24" spans="1:8" x14ac:dyDescent="0.25">
      <c r="A24" s="41">
        <f t="shared" si="2"/>
        <v>1.4999999999999999E-2</v>
      </c>
      <c r="B24" s="42">
        <f t="shared" si="2"/>
        <v>0.03</v>
      </c>
      <c r="C24" s="43">
        <f t="shared" si="2"/>
        <v>0</v>
      </c>
      <c r="D24" s="43">
        <f t="shared" si="2"/>
        <v>10300</v>
      </c>
      <c r="E24" s="44">
        <v>13</v>
      </c>
      <c r="F24" s="73">
        <f t="shared" si="0"/>
        <v>877.97568157915248</v>
      </c>
      <c r="G24" s="73"/>
      <c r="H24" s="49">
        <f t="shared" si="1"/>
        <v>11413.683860528981</v>
      </c>
    </row>
    <row r="25" spans="1:8" x14ac:dyDescent="0.25">
      <c r="A25" s="41">
        <f t="shared" si="2"/>
        <v>1.4999999999999999E-2</v>
      </c>
      <c r="B25" s="42">
        <f t="shared" si="2"/>
        <v>0.03</v>
      </c>
      <c r="C25" s="43">
        <f t="shared" si="2"/>
        <v>0</v>
      </c>
      <c r="D25" s="43">
        <f t="shared" si="2"/>
        <v>10300</v>
      </c>
      <c r="E25" s="44">
        <v>14</v>
      </c>
      <c r="F25" s="73">
        <f t="shared" si="0"/>
        <v>821.1501817986175</v>
      </c>
      <c r="G25" s="73"/>
      <c r="H25" s="49">
        <f t="shared" si="1"/>
        <v>11496.102545180645</v>
      </c>
    </row>
    <row r="26" spans="1:8" x14ac:dyDescent="0.25">
      <c r="A26" s="41">
        <f t="shared" si="2"/>
        <v>1.4999999999999999E-2</v>
      </c>
      <c r="B26" s="42">
        <f t="shared" si="2"/>
        <v>0.03</v>
      </c>
      <c r="C26" s="43">
        <f t="shared" si="2"/>
        <v>0</v>
      </c>
      <c r="D26" s="43">
        <f t="shared" si="2"/>
        <v>10300</v>
      </c>
      <c r="E26" s="44">
        <v>15</v>
      </c>
      <c r="F26" s="73">
        <f t="shared" si="0"/>
        <v>771.92686325410693</v>
      </c>
      <c r="G26" s="73"/>
      <c r="H26" s="49">
        <f t="shared" si="1"/>
        <v>11578.902948811605</v>
      </c>
    </row>
    <row r="27" spans="1:8" x14ac:dyDescent="0.25">
      <c r="A27" s="41">
        <f t="shared" si="2"/>
        <v>1.4999999999999999E-2</v>
      </c>
      <c r="B27" s="42">
        <f t="shared" si="2"/>
        <v>0.03</v>
      </c>
      <c r="C27" s="43">
        <f t="shared" si="2"/>
        <v>0</v>
      </c>
      <c r="D27" s="43">
        <f t="shared" si="2"/>
        <v>10300</v>
      </c>
      <c r="E27" s="44">
        <v>16</v>
      </c>
      <c r="F27" s="73">
        <f t="shared" si="0"/>
        <v>728.88030164590566</v>
      </c>
      <c r="G27" s="73"/>
      <c r="H27" s="49">
        <f t="shared" si="1"/>
        <v>11662.084826334491</v>
      </c>
    </row>
    <row r="28" spans="1:8" x14ac:dyDescent="0.25">
      <c r="A28" s="41">
        <f t="shared" si="2"/>
        <v>1.4999999999999999E-2</v>
      </c>
      <c r="B28" s="42">
        <f t="shared" si="2"/>
        <v>0.03</v>
      </c>
      <c r="C28" s="43">
        <f t="shared" si="2"/>
        <v>0</v>
      </c>
      <c r="D28" s="43">
        <f t="shared" si="2"/>
        <v>10300</v>
      </c>
      <c r="E28" s="44">
        <v>17</v>
      </c>
      <c r="F28" s="73">
        <f t="shared" si="0"/>
        <v>690.92046564508746</v>
      </c>
      <c r="G28" s="73"/>
      <c r="H28" s="49">
        <f t="shared" si="1"/>
        <v>11745.647915966487</v>
      </c>
    </row>
    <row r="29" spans="1:8" x14ac:dyDescent="0.25">
      <c r="A29" s="41">
        <f t="shared" si="2"/>
        <v>1.4999999999999999E-2</v>
      </c>
      <c r="B29" s="42">
        <f t="shared" si="2"/>
        <v>0.03</v>
      </c>
      <c r="C29" s="43">
        <f t="shared" si="2"/>
        <v>0</v>
      </c>
      <c r="D29" s="43">
        <f t="shared" si="2"/>
        <v>10300</v>
      </c>
      <c r="E29" s="44">
        <v>18</v>
      </c>
      <c r="F29" s="73">
        <f t="shared" si="0"/>
        <v>657.199552181694</v>
      </c>
      <c r="G29" s="73"/>
      <c r="H29" s="49">
        <f t="shared" si="1"/>
        <v>11829.591939270493</v>
      </c>
    </row>
    <row r="30" spans="1:8" ht="15.75" thickBot="1" x14ac:dyDescent="0.3">
      <c r="F30" s="1"/>
    </row>
    <row r="31" spans="1:8" ht="18.75" x14ac:dyDescent="0.3">
      <c r="A31" s="70" t="s">
        <v>26</v>
      </c>
      <c r="B31" s="71"/>
      <c r="C31" s="71"/>
      <c r="D31" s="71"/>
      <c r="E31" s="71"/>
      <c r="F31" s="71"/>
      <c r="G31" s="71"/>
      <c r="H31" s="72"/>
    </row>
    <row r="32" spans="1:8" ht="15.75" x14ac:dyDescent="0.25">
      <c r="A32" s="64" t="s">
        <v>25</v>
      </c>
      <c r="B32" s="65"/>
      <c r="C32" s="65"/>
      <c r="D32" s="65"/>
      <c r="E32" s="65"/>
      <c r="F32" s="65"/>
      <c r="G32" s="65"/>
      <c r="H32" s="66"/>
    </row>
    <row r="33" spans="1:8" ht="15.75" x14ac:dyDescent="0.25">
      <c r="A33" s="64" t="s">
        <v>27</v>
      </c>
      <c r="B33" s="65"/>
      <c r="C33" s="65"/>
      <c r="D33" s="65"/>
      <c r="E33" s="65"/>
      <c r="F33" s="65"/>
      <c r="G33" s="65"/>
      <c r="H33" s="66"/>
    </row>
    <row r="34" spans="1:8" ht="15.75" x14ac:dyDescent="0.25">
      <c r="A34" s="64" t="s">
        <v>16</v>
      </c>
      <c r="B34" s="65"/>
      <c r="C34" s="65"/>
      <c r="D34" s="65"/>
      <c r="E34" s="65"/>
      <c r="F34" s="65"/>
      <c r="G34" s="65"/>
      <c r="H34" s="66"/>
    </row>
    <row r="35" spans="1:8" ht="16.5" thickBot="1" x14ac:dyDescent="0.3">
      <c r="A35" s="67" t="s">
        <v>19</v>
      </c>
      <c r="B35" s="68"/>
      <c r="C35" s="68"/>
      <c r="D35" s="68"/>
      <c r="E35" s="68"/>
      <c r="F35" s="68"/>
      <c r="G35" s="68"/>
      <c r="H35" s="69"/>
    </row>
    <row r="36" spans="1:8" ht="16.5" thickBot="1" x14ac:dyDescent="0.3">
      <c r="A36" s="67" t="s">
        <v>18</v>
      </c>
      <c r="B36" s="68"/>
      <c r="C36" s="68"/>
      <c r="D36" s="68"/>
      <c r="E36" s="68"/>
      <c r="F36" s="68"/>
      <c r="G36" s="68"/>
      <c r="H36" s="69"/>
    </row>
    <row r="42" spans="1:8" x14ac:dyDescent="0.25">
      <c r="D42" s="50"/>
    </row>
  </sheetData>
  <mergeCells count="29">
    <mergeCell ref="F18:G18"/>
    <mergeCell ref="F19:G19"/>
    <mergeCell ref="F20:G20"/>
    <mergeCell ref="A1:C1"/>
    <mergeCell ref="D1:H1"/>
    <mergeCell ref="A2:H2"/>
    <mergeCell ref="A9:H10"/>
    <mergeCell ref="F12:G12"/>
    <mergeCell ref="F11:G11"/>
    <mergeCell ref="F13:G13"/>
    <mergeCell ref="F14:G14"/>
    <mergeCell ref="F15:G15"/>
    <mergeCell ref="F16:G16"/>
    <mergeCell ref="F17:G17"/>
    <mergeCell ref="F21:G21"/>
    <mergeCell ref="F22:G22"/>
    <mergeCell ref="F23:G23"/>
    <mergeCell ref="F24:G24"/>
    <mergeCell ref="A33:H33"/>
    <mergeCell ref="F25:G25"/>
    <mergeCell ref="F26:G26"/>
    <mergeCell ref="F27:G27"/>
    <mergeCell ref="F28:G28"/>
    <mergeCell ref="F29:G29"/>
    <mergeCell ref="A34:H34"/>
    <mergeCell ref="A35:H35"/>
    <mergeCell ref="A36:H36"/>
    <mergeCell ref="A31:H31"/>
    <mergeCell ref="A32:H32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tabSelected="1" workbookViewId="0">
      <selection activeCell="E5" sqref="E5"/>
    </sheetView>
  </sheetViews>
  <sheetFormatPr defaultRowHeight="15" x14ac:dyDescent="0.25"/>
  <cols>
    <col min="1" max="1" width="11.42578125" bestFit="1" customWidth="1"/>
    <col min="2" max="2" width="16.5703125" bestFit="1" customWidth="1"/>
    <col min="3" max="3" width="12.85546875" customWidth="1"/>
    <col min="4" max="4" width="9.7109375" bestFit="1" customWidth="1"/>
    <col min="5" max="5" width="15.28515625" bestFit="1" customWidth="1"/>
    <col min="6" max="6" width="13.140625" bestFit="1" customWidth="1"/>
    <col min="8" max="8" width="18" bestFit="1" customWidth="1"/>
    <col min="9" max="9" width="17.7109375" bestFit="1" customWidth="1"/>
  </cols>
  <sheetData>
    <row r="1" spans="1:9" ht="20.25" customHeight="1" x14ac:dyDescent="0.25">
      <c r="A1" s="89" t="s">
        <v>33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25">
      <c r="A2" s="89"/>
      <c r="B2" s="89"/>
      <c r="C2" s="89"/>
      <c r="D2" s="89"/>
      <c r="E2" s="89"/>
      <c r="F2" s="89"/>
      <c r="G2" s="89"/>
      <c r="H2" s="89"/>
      <c r="I2" s="89"/>
    </row>
    <row r="3" spans="1:9" ht="15" customHeight="1" x14ac:dyDescent="0.25">
      <c r="A3" s="62"/>
      <c r="B3" s="58"/>
      <c r="C3" s="58"/>
      <c r="D3" s="58"/>
      <c r="E3" s="58"/>
      <c r="F3" s="58"/>
      <c r="G3" s="58"/>
      <c r="H3" s="58"/>
      <c r="I3" s="63"/>
    </row>
    <row r="4" spans="1:9" ht="20.25" x14ac:dyDescent="0.3">
      <c r="A4" s="33" t="s">
        <v>9</v>
      </c>
      <c r="B4" s="59">
        <v>10000</v>
      </c>
      <c r="C4" s="51"/>
      <c r="D4" s="33" t="s">
        <v>20</v>
      </c>
      <c r="E4" s="59">
        <v>1000</v>
      </c>
      <c r="F4" s="57"/>
      <c r="G4" s="51"/>
      <c r="H4" s="54" t="s">
        <v>10</v>
      </c>
      <c r="I4" s="60">
        <f>B4-E4</f>
        <v>9000</v>
      </c>
    </row>
    <row r="5" spans="1:9" ht="15.75" x14ac:dyDescent="0.25">
      <c r="A5" s="52"/>
      <c r="B5" s="36"/>
      <c r="C5" s="36"/>
      <c r="D5" s="36"/>
      <c r="E5" s="36"/>
      <c r="F5" s="36"/>
      <c r="G5" s="36"/>
      <c r="H5" s="36"/>
      <c r="I5" s="53"/>
    </row>
    <row r="6" spans="1:9" x14ac:dyDescent="0.25">
      <c r="A6" s="85" t="s">
        <v>2</v>
      </c>
      <c r="B6" s="85"/>
      <c r="C6" s="85"/>
      <c r="D6" s="85"/>
      <c r="E6" s="85"/>
      <c r="F6" s="85"/>
      <c r="G6" s="85"/>
      <c r="H6" s="85"/>
      <c r="I6" s="85"/>
    </row>
    <row r="7" spans="1:9" x14ac:dyDescent="0.25">
      <c r="A7" s="85"/>
      <c r="B7" s="85"/>
      <c r="C7" s="85"/>
      <c r="D7" s="85"/>
      <c r="E7" s="85"/>
      <c r="F7" s="85"/>
      <c r="G7" s="85"/>
      <c r="H7" s="85"/>
      <c r="I7" s="85"/>
    </row>
    <row r="8" spans="1:9" ht="15.75" x14ac:dyDescent="0.25">
      <c r="A8" s="90" t="s">
        <v>29</v>
      </c>
      <c r="B8" s="90"/>
      <c r="C8" s="90" t="s">
        <v>28</v>
      </c>
      <c r="D8" s="90"/>
      <c r="E8" s="90" t="s">
        <v>32</v>
      </c>
      <c r="F8" s="90"/>
      <c r="G8" s="90" t="s">
        <v>30</v>
      </c>
      <c r="H8" s="90"/>
      <c r="I8" s="56" t="s">
        <v>31</v>
      </c>
    </row>
    <row r="9" spans="1:9" x14ac:dyDescent="0.25">
      <c r="A9" s="92">
        <v>1.2E-2</v>
      </c>
      <c r="B9" s="92"/>
      <c r="C9" s="91">
        <v>1</v>
      </c>
      <c r="D9" s="91"/>
      <c r="E9" s="88">
        <f t="shared" ref="E9:E26" si="0">$I$4*(C9*A9)</f>
        <v>108</v>
      </c>
      <c r="F9" s="88"/>
      <c r="G9" s="88">
        <f>($I$4+E9)/C9</f>
        <v>9108</v>
      </c>
      <c r="H9" s="88"/>
      <c r="I9" s="55">
        <f>$I$4+E9</f>
        <v>9108</v>
      </c>
    </row>
    <row r="10" spans="1:9" x14ac:dyDescent="0.25">
      <c r="A10" s="92">
        <v>1.2E-2</v>
      </c>
      <c r="B10" s="92"/>
      <c r="C10" s="91">
        <v>2</v>
      </c>
      <c r="D10" s="91"/>
      <c r="E10" s="88">
        <f t="shared" si="0"/>
        <v>216</v>
      </c>
      <c r="F10" s="88"/>
      <c r="G10" s="88">
        <f t="shared" ref="G10:G26" si="1">($I$4+E10)/C10</f>
        <v>4608</v>
      </c>
      <c r="H10" s="88"/>
      <c r="I10" s="61">
        <f t="shared" ref="I10:I26" si="2">$I$4+E10</f>
        <v>9216</v>
      </c>
    </row>
    <row r="11" spans="1:9" x14ac:dyDescent="0.25">
      <c r="A11" s="92">
        <v>1.2E-2</v>
      </c>
      <c r="B11" s="92"/>
      <c r="C11" s="91">
        <v>3</v>
      </c>
      <c r="D11" s="91"/>
      <c r="E11" s="88">
        <f t="shared" si="0"/>
        <v>324.00000000000006</v>
      </c>
      <c r="F11" s="88"/>
      <c r="G11" s="88">
        <f t="shared" si="1"/>
        <v>3108</v>
      </c>
      <c r="H11" s="88"/>
      <c r="I11" s="61">
        <f t="shared" si="2"/>
        <v>9324</v>
      </c>
    </row>
    <row r="12" spans="1:9" x14ac:dyDescent="0.25">
      <c r="A12" s="92">
        <v>1.2E-2</v>
      </c>
      <c r="B12" s="92"/>
      <c r="C12" s="91">
        <v>4</v>
      </c>
      <c r="D12" s="91"/>
      <c r="E12" s="88">
        <f t="shared" si="0"/>
        <v>432</v>
      </c>
      <c r="F12" s="88"/>
      <c r="G12" s="88">
        <f t="shared" si="1"/>
        <v>2358</v>
      </c>
      <c r="H12" s="88"/>
      <c r="I12" s="61">
        <f t="shared" si="2"/>
        <v>9432</v>
      </c>
    </row>
    <row r="13" spans="1:9" x14ac:dyDescent="0.25">
      <c r="A13" s="92">
        <v>1.2E-2</v>
      </c>
      <c r="B13" s="92"/>
      <c r="C13" s="91">
        <v>5</v>
      </c>
      <c r="D13" s="91"/>
      <c r="E13" s="88">
        <f t="shared" si="0"/>
        <v>540</v>
      </c>
      <c r="F13" s="88"/>
      <c r="G13" s="88">
        <f t="shared" si="1"/>
        <v>1908</v>
      </c>
      <c r="H13" s="88"/>
      <c r="I13" s="61">
        <f t="shared" si="2"/>
        <v>9540</v>
      </c>
    </row>
    <row r="14" spans="1:9" x14ac:dyDescent="0.25">
      <c r="A14" s="92">
        <v>1.2E-2</v>
      </c>
      <c r="B14" s="92"/>
      <c r="C14" s="91">
        <v>6</v>
      </c>
      <c r="D14" s="91"/>
      <c r="E14" s="88">
        <f t="shared" si="0"/>
        <v>648.00000000000011</v>
      </c>
      <c r="F14" s="88"/>
      <c r="G14" s="88">
        <f t="shared" si="1"/>
        <v>1608</v>
      </c>
      <c r="H14" s="88"/>
      <c r="I14" s="61">
        <f t="shared" si="2"/>
        <v>9648</v>
      </c>
    </row>
    <row r="15" spans="1:9" x14ac:dyDescent="0.25">
      <c r="A15" s="92">
        <v>1.2E-2</v>
      </c>
      <c r="B15" s="92"/>
      <c r="C15" s="91">
        <v>7</v>
      </c>
      <c r="D15" s="91"/>
      <c r="E15" s="88">
        <f t="shared" si="0"/>
        <v>756</v>
      </c>
      <c r="F15" s="88"/>
      <c r="G15" s="88">
        <f t="shared" si="1"/>
        <v>1393.7142857142858</v>
      </c>
      <c r="H15" s="88"/>
      <c r="I15" s="61">
        <f t="shared" si="2"/>
        <v>9756</v>
      </c>
    </row>
    <row r="16" spans="1:9" x14ac:dyDescent="0.25">
      <c r="A16" s="92">
        <v>1.2E-2</v>
      </c>
      <c r="B16" s="92"/>
      <c r="C16" s="91">
        <v>8</v>
      </c>
      <c r="D16" s="91"/>
      <c r="E16" s="88">
        <f t="shared" si="0"/>
        <v>864</v>
      </c>
      <c r="F16" s="88"/>
      <c r="G16" s="88">
        <f t="shared" si="1"/>
        <v>1233</v>
      </c>
      <c r="H16" s="88"/>
      <c r="I16" s="61">
        <f t="shared" si="2"/>
        <v>9864</v>
      </c>
    </row>
    <row r="17" spans="1:9" x14ac:dyDescent="0.25">
      <c r="A17" s="92">
        <v>1.2E-2</v>
      </c>
      <c r="B17" s="92"/>
      <c r="C17" s="91">
        <v>9</v>
      </c>
      <c r="D17" s="91"/>
      <c r="E17" s="88">
        <f t="shared" si="0"/>
        <v>972</v>
      </c>
      <c r="F17" s="88"/>
      <c r="G17" s="88">
        <f t="shared" si="1"/>
        <v>1108</v>
      </c>
      <c r="H17" s="88"/>
      <c r="I17" s="61">
        <f t="shared" si="2"/>
        <v>9972</v>
      </c>
    </row>
    <row r="18" spans="1:9" x14ac:dyDescent="0.25">
      <c r="A18" s="92">
        <v>1.2E-2</v>
      </c>
      <c r="B18" s="92"/>
      <c r="C18" s="91">
        <v>10</v>
      </c>
      <c r="D18" s="91"/>
      <c r="E18" s="88">
        <f t="shared" si="0"/>
        <v>1080</v>
      </c>
      <c r="F18" s="88"/>
      <c r="G18" s="88">
        <f t="shared" si="1"/>
        <v>1008</v>
      </c>
      <c r="H18" s="88"/>
      <c r="I18" s="61">
        <f t="shared" si="2"/>
        <v>10080</v>
      </c>
    </row>
    <row r="19" spans="1:9" x14ac:dyDescent="0.25">
      <c r="A19" s="92">
        <v>1.2E-2</v>
      </c>
      <c r="B19" s="92"/>
      <c r="C19" s="91">
        <v>11</v>
      </c>
      <c r="D19" s="91"/>
      <c r="E19" s="88">
        <f t="shared" si="0"/>
        <v>1188</v>
      </c>
      <c r="F19" s="88"/>
      <c r="G19" s="88">
        <f t="shared" si="1"/>
        <v>926.18181818181813</v>
      </c>
      <c r="H19" s="88"/>
      <c r="I19" s="61">
        <f t="shared" si="2"/>
        <v>10188</v>
      </c>
    </row>
    <row r="20" spans="1:9" x14ac:dyDescent="0.25">
      <c r="A20" s="92">
        <v>1.2E-2</v>
      </c>
      <c r="B20" s="92"/>
      <c r="C20" s="91">
        <v>12</v>
      </c>
      <c r="D20" s="91"/>
      <c r="E20" s="88">
        <f t="shared" si="0"/>
        <v>1296.0000000000002</v>
      </c>
      <c r="F20" s="88"/>
      <c r="G20" s="88">
        <f t="shared" si="1"/>
        <v>858</v>
      </c>
      <c r="H20" s="88"/>
      <c r="I20" s="61">
        <f t="shared" si="2"/>
        <v>10296</v>
      </c>
    </row>
    <row r="21" spans="1:9" x14ac:dyDescent="0.25">
      <c r="A21" s="92">
        <v>1.2E-2</v>
      </c>
      <c r="B21" s="92"/>
      <c r="C21" s="91">
        <v>13</v>
      </c>
      <c r="D21" s="91"/>
      <c r="E21" s="88">
        <f t="shared" si="0"/>
        <v>1404</v>
      </c>
      <c r="F21" s="88"/>
      <c r="G21" s="88">
        <f t="shared" si="1"/>
        <v>800.30769230769226</v>
      </c>
      <c r="H21" s="88"/>
      <c r="I21" s="61">
        <f t="shared" si="2"/>
        <v>10404</v>
      </c>
    </row>
    <row r="22" spans="1:9" x14ac:dyDescent="0.25">
      <c r="A22" s="92">
        <v>1.2E-2</v>
      </c>
      <c r="B22" s="92"/>
      <c r="C22" s="91">
        <v>14</v>
      </c>
      <c r="D22" s="91"/>
      <c r="E22" s="88">
        <f t="shared" si="0"/>
        <v>1512</v>
      </c>
      <c r="F22" s="88"/>
      <c r="G22" s="88">
        <f t="shared" si="1"/>
        <v>750.85714285714289</v>
      </c>
      <c r="H22" s="88"/>
      <c r="I22" s="61">
        <f t="shared" si="2"/>
        <v>10512</v>
      </c>
    </row>
    <row r="23" spans="1:9" x14ac:dyDescent="0.25">
      <c r="A23" s="92">
        <v>1.2E-2</v>
      </c>
      <c r="B23" s="92"/>
      <c r="C23" s="91">
        <v>15</v>
      </c>
      <c r="D23" s="91"/>
      <c r="E23" s="88">
        <f t="shared" si="0"/>
        <v>1620</v>
      </c>
      <c r="F23" s="88"/>
      <c r="G23" s="88">
        <f t="shared" si="1"/>
        <v>708</v>
      </c>
      <c r="H23" s="88"/>
      <c r="I23" s="61">
        <f t="shared" si="2"/>
        <v>10620</v>
      </c>
    </row>
    <row r="24" spans="1:9" x14ac:dyDescent="0.25">
      <c r="A24" s="92">
        <v>1.2E-2</v>
      </c>
      <c r="B24" s="92"/>
      <c r="C24" s="91">
        <v>16</v>
      </c>
      <c r="D24" s="91"/>
      <c r="E24" s="88">
        <f t="shared" si="0"/>
        <v>1728</v>
      </c>
      <c r="F24" s="88"/>
      <c r="G24" s="88">
        <f t="shared" si="1"/>
        <v>670.5</v>
      </c>
      <c r="H24" s="88"/>
      <c r="I24" s="61">
        <f t="shared" si="2"/>
        <v>10728</v>
      </c>
    </row>
    <row r="25" spans="1:9" x14ac:dyDescent="0.25">
      <c r="A25" s="92">
        <v>1.2E-2</v>
      </c>
      <c r="B25" s="92"/>
      <c r="C25" s="91">
        <v>17</v>
      </c>
      <c r="D25" s="91"/>
      <c r="E25" s="88">
        <f t="shared" si="0"/>
        <v>1836.0000000000002</v>
      </c>
      <c r="F25" s="88"/>
      <c r="G25" s="88">
        <f t="shared" si="1"/>
        <v>637.41176470588232</v>
      </c>
      <c r="H25" s="88"/>
      <c r="I25" s="61">
        <f t="shared" si="2"/>
        <v>10836</v>
      </c>
    </row>
    <row r="26" spans="1:9" x14ac:dyDescent="0.25">
      <c r="A26" s="92">
        <v>1.2E-2</v>
      </c>
      <c r="B26" s="92"/>
      <c r="C26" s="91">
        <v>18</v>
      </c>
      <c r="D26" s="91"/>
      <c r="E26" s="88">
        <f t="shared" si="0"/>
        <v>1944</v>
      </c>
      <c r="F26" s="88"/>
      <c r="G26" s="88">
        <f t="shared" si="1"/>
        <v>608</v>
      </c>
      <c r="H26" s="88"/>
      <c r="I26" s="61">
        <f t="shared" si="2"/>
        <v>10944</v>
      </c>
    </row>
    <row r="27" spans="1:9" ht="18.75" x14ac:dyDescent="0.3">
      <c r="A27" s="93" t="s">
        <v>26</v>
      </c>
      <c r="B27" s="94"/>
      <c r="C27" s="94"/>
      <c r="D27" s="94"/>
      <c r="E27" s="94"/>
      <c r="F27" s="94"/>
      <c r="G27" s="94"/>
      <c r="H27" s="94"/>
      <c r="I27" s="95"/>
    </row>
    <row r="28" spans="1:9" ht="15.75" x14ac:dyDescent="0.25">
      <c r="A28" s="96" t="s">
        <v>25</v>
      </c>
      <c r="B28" s="65"/>
      <c r="C28" s="65"/>
      <c r="D28" s="65"/>
      <c r="E28" s="65"/>
      <c r="F28" s="65"/>
      <c r="G28" s="65"/>
      <c r="H28" s="65"/>
      <c r="I28" s="97"/>
    </row>
    <row r="29" spans="1:9" ht="15.75" x14ac:dyDescent="0.25">
      <c r="A29" s="96" t="s">
        <v>27</v>
      </c>
      <c r="B29" s="65"/>
      <c r="C29" s="65"/>
      <c r="D29" s="65"/>
      <c r="E29" s="65"/>
      <c r="F29" s="65"/>
      <c r="G29" s="65"/>
      <c r="H29" s="65"/>
      <c r="I29" s="97"/>
    </row>
    <row r="30" spans="1:9" ht="15.75" x14ac:dyDescent="0.25">
      <c r="A30" s="96" t="s">
        <v>15</v>
      </c>
      <c r="B30" s="65"/>
      <c r="C30" s="65"/>
      <c r="D30" s="65"/>
      <c r="E30" s="65"/>
      <c r="F30" s="65"/>
      <c r="G30" s="65"/>
      <c r="H30" s="65"/>
      <c r="I30" s="97"/>
    </row>
  </sheetData>
  <mergeCells count="82">
    <mergeCell ref="A27:I27"/>
    <mergeCell ref="A28:I28"/>
    <mergeCell ref="A29:I29"/>
    <mergeCell ref="A30:I30"/>
    <mergeCell ref="A6:I7"/>
    <mergeCell ref="A8:B8"/>
    <mergeCell ref="A9:B9"/>
    <mergeCell ref="A10:B10"/>
    <mergeCell ref="A11:B11"/>
    <mergeCell ref="A12:B12"/>
    <mergeCell ref="C13:D13"/>
    <mergeCell ref="A17:B17"/>
    <mergeCell ref="A18:B18"/>
    <mergeCell ref="A19:B19"/>
    <mergeCell ref="A20:B20"/>
    <mergeCell ref="A13:B13"/>
    <mergeCell ref="C25:D25"/>
    <mergeCell ref="A14:B14"/>
    <mergeCell ref="A15:B15"/>
    <mergeCell ref="A16:B16"/>
    <mergeCell ref="C8:D8"/>
    <mergeCell ref="C9:D9"/>
    <mergeCell ref="C10:D10"/>
    <mergeCell ref="C11:D11"/>
    <mergeCell ref="C12:D12"/>
    <mergeCell ref="C14:D14"/>
    <mergeCell ref="C15:D15"/>
    <mergeCell ref="C16:D16"/>
    <mergeCell ref="A24:B24"/>
    <mergeCell ref="A25:B25"/>
    <mergeCell ref="A26:B26"/>
    <mergeCell ref="A21:B21"/>
    <mergeCell ref="A22:B22"/>
    <mergeCell ref="C26:D26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C20:D20"/>
    <mergeCell ref="C21:D21"/>
    <mergeCell ref="C22:D22"/>
    <mergeCell ref="C23:D23"/>
    <mergeCell ref="C19:D19"/>
    <mergeCell ref="C24:D24"/>
    <mergeCell ref="E26:F26"/>
    <mergeCell ref="G8:H8"/>
    <mergeCell ref="G9:H9"/>
    <mergeCell ref="G10:H10"/>
    <mergeCell ref="G11:H11"/>
    <mergeCell ref="G12:H12"/>
    <mergeCell ref="G13:H13"/>
    <mergeCell ref="E17:F17"/>
    <mergeCell ref="E18:F18"/>
    <mergeCell ref="E19:F19"/>
    <mergeCell ref="E20:F20"/>
    <mergeCell ref="E21:F21"/>
    <mergeCell ref="E22:F22"/>
    <mergeCell ref="G26:H26"/>
    <mergeCell ref="G24:H24"/>
    <mergeCell ref="A1:I2"/>
    <mergeCell ref="G20:H20"/>
    <mergeCell ref="G21:H21"/>
    <mergeCell ref="G22:H22"/>
    <mergeCell ref="G23:H23"/>
    <mergeCell ref="E23:F23"/>
    <mergeCell ref="C17:D17"/>
    <mergeCell ref="C18:D18"/>
    <mergeCell ref="A23:B23"/>
    <mergeCell ref="E24:F24"/>
    <mergeCell ref="G25:H25"/>
    <mergeCell ref="G14:H14"/>
    <mergeCell ref="G15:H15"/>
    <mergeCell ref="G16:H16"/>
    <mergeCell ref="G17:H17"/>
    <mergeCell ref="G18:H18"/>
    <mergeCell ref="G19:H19"/>
    <mergeCell ref="E25:F25"/>
  </mergeCells>
  <pageMargins left="0.511811024" right="0.511811024" top="0.78740157499999996" bottom="0.78740157499999996" header="0.31496062000000002" footer="0.31496062000000002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0"/>
  <sheetViews>
    <sheetView showGridLines="0" workbookViewId="0">
      <selection activeCell="F12" sqref="F12:G12"/>
    </sheetView>
  </sheetViews>
  <sheetFormatPr defaultRowHeight="15" x14ac:dyDescent="0.25"/>
  <cols>
    <col min="1" max="1" width="11.7109375" customWidth="1"/>
    <col min="2" max="2" width="13.140625" customWidth="1"/>
    <col min="3" max="3" width="13.28515625" customWidth="1"/>
    <col min="4" max="4" width="14.7109375" customWidth="1"/>
    <col min="5" max="5" width="13.42578125" customWidth="1"/>
    <col min="6" max="6" width="13.140625" customWidth="1"/>
    <col min="7" max="7" width="17.5703125" bestFit="1" customWidth="1"/>
    <col min="8" max="8" width="12.85546875" customWidth="1"/>
    <col min="9" max="9" width="11.7109375" customWidth="1"/>
    <col min="10" max="10" width="10.7109375" customWidth="1"/>
    <col min="11" max="11" width="11.42578125" customWidth="1"/>
    <col min="12" max="12" width="8.42578125" customWidth="1"/>
  </cols>
  <sheetData>
    <row r="1" spans="1:11" ht="20.25" x14ac:dyDescent="0.3">
      <c r="A1" s="74" t="s">
        <v>11</v>
      </c>
      <c r="B1" s="75"/>
      <c r="C1" s="75"/>
      <c r="D1" s="76" t="s">
        <v>23</v>
      </c>
      <c r="E1" s="76"/>
      <c r="F1" s="76"/>
      <c r="G1" s="76"/>
      <c r="H1" s="77"/>
      <c r="I1" s="4"/>
      <c r="J1" s="4"/>
      <c r="K1" s="4"/>
    </row>
    <row r="2" spans="1:11" ht="20.25" x14ac:dyDescent="0.3">
      <c r="A2" s="78"/>
      <c r="B2" s="79"/>
      <c r="C2" s="79"/>
      <c r="D2" s="79"/>
      <c r="E2" s="79"/>
      <c r="F2" s="79"/>
      <c r="G2" s="79"/>
      <c r="H2" s="80"/>
      <c r="I2" s="4"/>
      <c r="J2" s="4"/>
      <c r="K2" s="4"/>
    </row>
    <row r="3" spans="1:11" ht="15.75" x14ac:dyDescent="0.25">
      <c r="A3" s="7" t="s">
        <v>0</v>
      </c>
      <c r="B3" s="8">
        <v>1.4999999999999999E-2</v>
      </c>
      <c r="C3" s="9"/>
      <c r="D3" s="10" t="s">
        <v>1</v>
      </c>
      <c r="E3" s="8">
        <v>2.5999999999999999E-2</v>
      </c>
      <c r="F3" s="11"/>
      <c r="G3" s="10" t="s">
        <v>8</v>
      </c>
      <c r="H3" s="12"/>
      <c r="I3" s="2"/>
      <c r="J3" s="6"/>
      <c r="K3" s="6"/>
    </row>
    <row r="4" spans="1:11" ht="15.75" x14ac:dyDescent="0.25">
      <c r="A4" s="13"/>
      <c r="B4" s="14"/>
      <c r="C4" s="15"/>
      <c r="D4" s="16"/>
      <c r="E4" s="17"/>
      <c r="F4" s="18"/>
      <c r="G4" s="16"/>
      <c r="H4" s="19"/>
      <c r="I4" s="2"/>
      <c r="J4" s="3"/>
      <c r="K4" s="3"/>
    </row>
    <row r="5" spans="1:11" ht="15.6" customHeight="1" x14ac:dyDescent="0.3">
      <c r="A5" s="20" t="s">
        <v>12</v>
      </c>
      <c r="B5" s="21"/>
      <c r="C5" s="22"/>
      <c r="D5" s="23"/>
      <c r="E5" s="24"/>
      <c r="F5" s="25"/>
      <c r="G5" s="26"/>
      <c r="H5" s="27"/>
      <c r="I5" s="5"/>
      <c r="J5" s="6"/>
      <c r="K5" s="6"/>
    </row>
    <row r="6" spans="1:11" x14ac:dyDescent="0.25">
      <c r="A6" s="28"/>
      <c r="B6" s="29"/>
      <c r="C6" s="29"/>
      <c r="D6" s="29"/>
      <c r="E6" s="29"/>
      <c r="F6" s="29"/>
      <c r="G6" s="29"/>
      <c r="H6" s="30"/>
    </row>
    <row r="7" spans="1:11" ht="20.25" x14ac:dyDescent="0.3">
      <c r="A7" s="31" t="s">
        <v>9</v>
      </c>
      <c r="B7" s="45">
        <v>10000</v>
      </c>
      <c r="C7" s="32"/>
      <c r="D7" s="33" t="s">
        <v>20</v>
      </c>
      <c r="E7" s="45">
        <v>0</v>
      </c>
      <c r="F7" s="32"/>
      <c r="G7" s="33" t="s">
        <v>10</v>
      </c>
      <c r="H7" s="34">
        <f>B7-E7</f>
        <v>10000</v>
      </c>
    </row>
    <row r="8" spans="1:11" ht="16.5" thickBot="1" x14ac:dyDescent="0.3">
      <c r="A8" s="35"/>
      <c r="B8" s="36"/>
      <c r="C8" s="36"/>
      <c r="D8" s="36"/>
      <c r="E8" s="36"/>
      <c r="F8" s="36"/>
      <c r="G8" s="36"/>
      <c r="H8" s="37"/>
    </row>
    <row r="9" spans="1:11" ht="13.15" customHeight="1" x14ac:dyDescent="0.25">
      <c r="A9" s="81" t="s">
        <v>2</v>
      </c>
      <c r="B9" s="82"/>
      <c r="C9" s="82"/>
      <c r="D9" s="82"/>
      <c r="E9" s="82"/>
      <c r="F9" s="82"/>
      <c r="G9" s="82"/>
      <c r="H9" s="83"/>
    </row>
    <row r="10" spans="1:11" ht="13.15" customHeight="1" x14ac:dyDescent="0.25">
      <c r="A10" s="84"/>
      <c r="B10" s="85"/>
      <c r="C10" s="85"/>
      <c r="D10" s="85"/>
      <c r="E10" s="85"/>
      <c r="F10" s="85"/>
      <c r="G10" s="85"/>
      <c r="H10" s="86"/>
    </row>
    <row r="11" spans="1:11" ht="25.9" customHeight="1" x14ac:dyDescent="0.25">
      <c r="A11" s="38" t="s">
        <v>3</v>
      </c>
      <c r="B11" s="39" t="s">
        <v>4</v>
      </c>
      <c r="C11" s="39" t="s">
        <v>13</v>
      </c>
      <c r="D11" s="47" t="s">
        <v>5</v>
      </c>
      <c r="E11" s="47" t="s">
        <v>6</v>
      </c>
      <c r="F11" s="87" t="s">
        <v>7</v>
      </c>
      <c r="G11" s="87"/>
      <c r="H11" s="48" t="s">
        <v>21</v>
      </c>
    </row>
    <row r="12" spans="1:11" x14ac:dyDescent="0.25">
      <c r="A12" s="41">
        <f>B3</f>
        <v>1.4999999999999999E-2</v>
      </c>
      <c r="B12" s="42">
        <f>E3</f>
        <v>2.5999999999999999E-2</v>
      </c>
      <c r="C12" s="43">
        <f>(H3*H7)+B5</f>
        <v>0</v>
      </c>
      <c r="D12" s="43">
        <f>(H7*E3)+(H7*H3)+H7+B5</f>
        <v>10260</v>
      </c>
      <c r="E12" s="44">
        <v>1</v>
      </c>
      <c r="F12" s="73">
        <f>PMT(A12,E12,-D12)</f>
        <v>10413.9</v>
      </c>
      <c r="G12" s="73"/>
      <c r="H12" s="49">
        <f>E12*F12</f>
        <v>10413.9</v>
      </c>
    </row>
    <row r="13" spans="1:11" x14ac:dyDescent="0.25">
      <c r="A13" s="41">
        <f>A12</f>
        <v>1.4999999999999999E-2</v>
      </c>
      <c r="B13" s="42">
        <f>B12</f>
        <v>2.5999999999999999E-2</v>
      </c>
      <c r="C13" s="43">
        <f>C12</f>
        <v>0</v>
      </c>
      <c r="D13" s="43">
        <f>D12</f>
        <v>10260</v>
      </c>
      <c r="E13" s="44">
        <v>2</v>
      </c>
      <c r="F13" s="73">
        <f t="shared" ref="F13:F23" si="0">PMT(A13,E13,-D13)</f>
        <v>5245.7114143920589</v>
      </c>
      <c r="G13" s="73"/>
      <c r="H13" s="49">
        <f t="shared" ref="H13:H23" si="1">E13*F13</f>
        <v>10491.422828784118</v>
      </c>
    </row>
    <row r="14" spans="1:11" x14ac:dyDescent="0.25">
      <c r="A14" s="41">
        <f t="shared" ref="A14:D23" si="2">A13</f>
        <v>1.4999999999999999E-2</v>
      </c>
      <c r="B14" s="42">
        <f t="shared" si="2"/>
        <v>2.5999999999999999E-2</v>
      </c>
      <c r="C14" s="43">
        <f t="shared" si="2"/>
        <v>0</v>
      </c>
      <c r="D14" s="43">
        <f t="shared" si="2"/>
        <v>10260</v>
      </c>
      <c r="E14" s="44">
        <v>3</v>
      </c>
      <c r="F14" s="73">
        <f t="shared" si="0"/>
        <v>3523.1091717360787</v>
      </c>
      <c r="G14" s="73"/>
      <c r="H14" s="49">
        <f t="shared" si="1"/>
        <v>10569.327515208235</v>
      </c>
    </row>
    <row r="15" spans="1:11" x14ac:dyDescent="0.25">
      <c r="A15" s="41">
        <f t="shared" si="2"/>
        <v>1.4999999999999999E-2</v>
      </c>
      <c r="B15" s="42">
        <f t="shared" si="2"/>
        <v>2.5999999999999999E-2</v>
      </c>
      <c r="C15" s="43">
        <f t="shared" si="2"/>
        <v>0</v>
      </c>
      <c r="D15" s="43">
        <f t="shared" si="2"/>
        <v>10260</v>
      </c>
      <c r="E15" s="44">
        <v>4</v>
      </c>
      <c r="F15" s="73">
        <f t="shared" si="0"/>
        <v>2661.9035042382297</v>
      </c>
      <c r="G15" s="73"/>
      <c r="H15" s="49">
        <f t="shared" si="1"/>
        <v>10647.614016952919</v>
      </c>
    </row>
    <row r="16" spans="1:11" x14ac:dyDescent="0.25">
      <c r="A16" s="41">
        <f t="shared" si="2"/>
        <v>1.4999999999999999E-2</v>
      </c>
      <c r="B16" s="42">
        <f t="shared" si="2"/>
        <v>2.5999999999999999E-2</v>
      </c>
      <c r="C16" s="43">
        <f t="shared" si="2"/>
        <v>0</v>
      </c>
      <c r="D16" s="43">
        <f t="shared" si="2"/>
        <v>10260</v>
      </c>
      <c r="E16" s="44">
        <v>5</v>
      </c>
      <c r="F16" s="73">
        <f t="shared" si="0"/>
        <v>2145.2564549560684</v>
      </c>
      <c r="G16" s="73"/>
      <c r="H16" s="49">
        <f t="shared" si="1"/>
        <v>10726.282274780342</v>
      </c>
    </row>
    <row r="17" spans="1:8" x14ac:dyDescent="0.25">
      <c r="A17" s="41">
        <f t="shared" si="2"/>
        <v>1.4999999999999999E-2</v>
      </c>
      <c r="B17" s="42">
        <f t="shared" si="2"/>
        <v>2.5999999999999999E-2</v>
      </c>
      <c r="C17" s="43">
        <f t="shared" si="2"/>
        <v>0</v>
      </c>
      <c r="D17" s="43">
        <f t="shared" si="2"/>
        <v>10260</v>
      </c>
      <c r="E17" s="44">
        <v>6</v>
      </c>
      <c r="F17" s="73">
        <f t="shared" si="0"/>
        <v>1800.8887020906104</v>
      </c>
      <c r="G17" s="73"/>
      <c r="H17" s="49">
        <f t="shared" si="1"/>
        <v>10805.332212543663</v>
      </c>
    </row>
    <row r="18" spans="1:8" x14ac:dyDescent="0.25">
      <c r="A18" s="41">
        <f t="shared" si="2"/>
        <v>1.4999999999999999E-2</v>
      </c>
      <c r="B18" s="42">
        <f t="shared" si="2"/>
        <v>2.5999999999999999E-2</v>
      </c>
      <c r="C18" s="43">
        <f t="shared" si="2"/>
        <v>0</v>
      </c>
      <c r="D18" s="43">
        <f t="shared" si="2"/>
        <v>10260</v>
      </c>
      <c r="E18" s="44">
        <v>7</v>
      </c>
      <c r="F18" s="73">
        <f t="shared" si="0"/>
        <v>1554.966248171296</v>
      </c>
      <c r="G18" s="73"/>
      <c r="H18" s="49">
        <f t="shared" si="1"/>
        <v>10884.763737199071</v>
      </c>
    </row>
    <row r="19" spans="1:8" x14ac:dyDescent="0.25">
      <c r="A19" s="41">
        <f t="shared" si="2"/>
        <v>1.4999999999999999E-2</v>
      </c>
      <c r="B19" s="42">
        <f t="shared" si="2"/>
        <v>2.5999999999999999E-2</v>
      </c>
      <c r="C19" s="43">
        <f t="shared" si="2"/>
        <v>0</v>
      </c>
      <c r="D19" s="43">
        <f t="shared" si="2"/>
        <v>10260</v>
      </c>
      <c r="E19" s="44">
        <v>8</v>
      </c>
      <c r="F19" s="73">
        <f t="shared" si="0"/>
        <v>1370.5720923525641</v>
      </c>
      <c r="G19" s="73"/>
      <c r="H19" s="49">
        <f t="shared" si="1"/>
        <v>10964.576738820513</v>
      </c>
    </row>
    <row r="20" spans="1:8" x14ac:dyDescent="0.25">
      <c r="A20" s="41">
        <f t="shared" si="2"/>
        <v>1.4999999999999999E-2</v>
      </c>
      <c r="B20" s="42">
        <f t="shared" si="2"/>
        <v>2.5999999999999999E-2</v>
      </c>
      <c r="C20" s="43">
        <f t="shared" si="2"/>
        <v>0</v>
      </c>
      <c r="D20" s="43">
        <f t="shared" si="2"/>
        <v>10260</v>
      </c>
      <c r="E20" s="44">
        <v>9</v>
      </c>
      <c r="F20" s="73">
        <f t="shared" si="0"/>
        <v>1227.1967878463413</v>
      </c>
      <c r="G20" s="73"/>
      <c r="H20" s="49">
        <f t="shared" si="1"/>
        <v>11044.771090617072</v>
      </c>
    </row>
    <row r="21" spans="1:8" x14ac:dyDescent="0.25">
      <c r="A21" s="41">
        <f t="shared" si="2"/>
        <v>1.4999999999999999E-2</v>
      </c>
      <c r="B21" s="42">
        <f t="shared" si="2"/>
        <v>2.5999999999999999E-2</v>
      </c>
      <c r="C21" s="43">
        <f t="shared" si="2"/>
        <v>0</v>
      </c>
      <c r="D21" s="43">
        <f t="shared" si="2"/>
        <v>10260</v>
      </c>
      <c r="E21" s="44">
        <v>10</v>
      </c>
      <c r="F21" s="73">
        <f t="shared" si="0"/>
        <v>1112.5346648953018</v>
      </c>
      <c r="G21" s="73"/>
      <c r="H21" s="49">
        <f t="shared" si="1"/>
        <v>11125.346648953018</v>
      </c>
    </row>
    <row r="22" spans="1:8" x14ac:dyDescent="0.25">
      <c r="A22" s="41">
        <f t="shared" si="2"/>
        <v>1.4999999999999999E-2</v>
      </c>
      <c r="B22" s="42">
        <f t="shared" si="2"/>
        <v>2.5999999999999999E-2</v>
      </c>
      <c r="C22" s="43">
        <f t="shared" si="2"/>
        <v>0</v>
      </c>
      <c r="D22" s="43">
        <f t="shared" si="2"/>
        <v>10260</v>
      </c>
      <c r="E22" s="44">
        <v>11</v>
      </c>
      <c r="F22" s="73">
        <f t="shared" si="0"/>
        <v>1018.7548412154998</v>
      </c>
      <c r="G22" s="73"/>
      <c r="H22" s="49">
        <f t="shared" si="1"/>
        <v>11206.303253370497</v>
      </c>
    </row>
    <row r="23" spans="1:8" x14ac:dyDescent="0.25">
      <c r="A23" s="41">
        <f t="shared" si="2"/>
        <v>1.4999999999999999E-2</v>
      </c>
      <c r="B23" s="42">
        <f t="shared" si="2"/>
        <v>2.5999999999999999E-2</v>
      </c>
      <c r="C23" s="43">
        <f t="shared" si="2"/>
        <v>0</v>
      </c>
      <c r="D23" s="43">
        <f t="shared" si="2"/>
        <v>10260</v>
      </c>
      <c r="E23" s="44">
        <v>12</v>
      </c>
      <c r="F23" s="73">
        <f t="shared" si="0"/>
        <v>940.63672721790897</v>
      </c>
      <c r="G23" s="73"/>
      <c r="H23" s="49">
        <f t="shared" si="1"/>
        <v>11287.640726614907</v>
      </c>
    </row>
    <row r="24" spans="1:8" x14ac:dyDescent="0.25">
      <c r="F24" s="1"/>
    </row>
    <row r="25" spans="1:8" ht="18.75" x14ac:dyDescent="0.3">
      <c r="A25" s="99" t="s">
        <v>26</v>
      </c>
      <c r="B25" s="99"/>
      <c r="C25" s="99"/>
      <c r="D25" s="99"/>
      <c r="E25" s="99"/>
      <c r="F25" s="99"/>
      <c r="G25" s="99"/>
      <c r="H25" s="99"/>
    </row>
    <row r="26" spans="1:8" ht="15.75" x14ac:dyDescent="0.25">
      <c r="A26" s="98" t="s">
        <v>25</v>
      </c>
      <c r="B26" s="98"/>
      <c r="C26" s="98"/>
      <c r="D26" s="98"/>
      <c r="E26" s="98"/>
      <c r="F26" s="98"/>
      <c r="G26" s="98"/>
      <c r="H26" s="98"/>
    </row>
    <row r="27" spans="1:8" ht="15.75" x14ac:dyDescent="0.25">
      <c r="A27" s="98" t="s">
        <v>27</v>
      </c>
      <c r="B27" s="98"/>
      <c r="C27" s="98"/>
      <c r="D27" s="98"/>
      <c r="E27" s="98"/>
      <c r="F27" s="98"/>
      <c r="G27" s="98"/>
      <c r="H27" s="98"/>
    </row>
    <row r="28" spans="1:8" ht="15.75" x14ac:dyDescent="0.25">
      <c r="A28" s="98" t="s">
        <v>16</v>
      </c>
      <c r="B28" s="98"/>
      <c r="C28" s="98"/>
      <c r="D28" s="98"/>
      <c r="E28" s="98"/>
      <c r="F28" s="98"/>
      <c r="G28" s="98"/>
      <c r="H28" s="98"/>
    </row>
    <row r="29" spans="1:8" ht="15.75" x14ac:dyDescent="0.25">
      <c r="A29" s="98" t="s">
        <v>17</v>
      </c>
      <c r="B29" s="98"/>
      <c r="C29" s="98"/>
      <c r="D29" s="98"/>
      <c r="E29" s="98"/>
      <c r="F29" s="98"/>
      <c r="G29" s="98"/>
      <c r="H29" s="98"/>
    </row>
    <row r="30" spans="1:8" ht="15.75" x14ac:dyDescent="0.25">
      <c r="A30" s="98" t="s">
        <v>18</v>
      </c>
      <c r="B30" s="98"/>
      <c r="C30" s="98"/>
      <c r="D30" s="98"/>
      <c r="E30" s="98"/>
      <c r="F30" s="98"/>
      <c r="G30" s="98"/>
      <c r="H30" s="98"/>
    </row>
  </sheetData>
  <mergeCells count="23">
    <mergeCell ref="A30:H30"/>
    <mergeCell ref="A25:H25"/>
    <mergeCell ref="A26:H26"/>
    <mergeCell ref="A27:H27"/>
    <mergeCell ref="A28:H28"/>
    <mergeCell ref="A29:H29"/>
    <mergeCell ref="A1:C1"/>
    <mergeCell ref="D1:H1"/>
    <mergeCell ref="A2:H2"/>
    <mergeCell ref="A9:H10"/>
    <mergeCell ref="F11:G11"/>
    <mergeCell ref="F22:G22"/>
    <mergeCell ref="F23:G23"/>
    <mergeCell ref="F12:G12"/>
    <mergeCell ref="F13:G13"/>
    <mergeCell ref="F14:G14"/>
    <mergeCell ref="F20:G20"/>
    <mergeCell ref="F21:G21"/>
    <mergeCell ref="F15:G15"/>
    <mergeCell ref="F16:G16"/>
    <mergeCell ref="F17:G17"/>
    <mergeCell ref="F18:G18"/>
    <mergeCell ref="F19:G19"/>
  </mergeCells>
  <pageMargins left="0.51181102362204722" right="0.51181102362204722" top="0.78740157480314965" bottom="0.78740157480314965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0"/>
  <sheetViews>
    <sheetView workbookViewId="0">
      <selection activeCell="A25" sqref="A25:H30"/>
    </sheetView>
  </sheetViews>
  <sheetFormatPr defaultRowHeight="15" x14ac:dyDescent="0.25"/>
  <cols>
    <col min="1" max="1" width="11.7109375" customWidth="1"/>
    <col min="2" max="2" width="13.140625" customWidth="1"/>
    <col min="3" max="3" width="13.28515625" customWidth="1"/>
    <col min="4" max="4" width="14.7109375" customWidth="1"/>
    <col min="5" max="5" width="13.42578125" customWidth="1"/>
    <col min="6" max="6" width="13.140625" customWidth="1"/>
    <col min="7" max="7" width="17.5703125" bestFit="1" customWidth="1"/>
    <col min="8" max="8" width="17.42578125" customWidth="1"/>
    <col min="9" max="9" width="11.7109375" customWidth="1"/>
    <col min="10" max="10" width="10.7109375" customWidth="1"/>
    <col min="11" max="11" width="11.42578125" customWidth="1"/>
    <col min="12" max="12" width="8.42578125" customWidth="1"/>
  </cols>
  <sheetData>
    <row r="1" spans="1:11" ht="20.25" x14ac:dyDescent="0.3">
      <c r="A1" s="74" t="s">
        <v>11</v>
      </c>
      <c r="B1" s="75"/>
      <c r="C1" s="75"/>
      <c r="D1" s="76" t="s">
        <v>24</v>
      </c>
      <c r="E1" s="76"/>
      <c r="F1" s="76"/>
      <c r="G1" s="76"/>
      <c r="H1" s="77"/>
      <c r="I1" s="4"/>
      <c r="J1" s="4"/>
      <c r="K1" s="4"/>
    </row>
    <row r="2" spans="1:11" ht="20.25" x14ac:dyDescent="0.3">
      <c r="A2" s="78"/>
      <c r="B2" s="79"/>
      <c r="C2" s="79"/>
      <c r="D2" s="79"/>
      <c r="E2" s="79"/>
      <c r="F2" s="79"/>
      <c r="G2" s="79"/>
      <c r="H2" s="80"/>
      <c r="I2" s="4"/>
      <c r="J2" s="4"/>
      <c r="K2" s="4"/>
    </row>
    <row r="3" spans="1:11" ht="15.75" x14ac:dyDescent="0.25">
      <c r="A3" s="7" t="s">
        <v>0</v>
      </c>
      <c r="B3" s="8">
        <v>1.4999999999999999E-2</v>
      </c>
      <c r="C3" s="9"/>
      <c r="D3" s="10" t="s">
        <v>1</v>
      </c>
      <c r="E3" s="8">
        <v>0.04</v>
      </c>
      <c r="F3" s="11"/>
      <c r="G3" s="10" t="s">
        <v>8</v>
      </c>
      <c r="H3" s="12"/>
      <c r="I3" s="2"/>
      <c r="J3" s="6"/>
      <c r="K3" s="6"/>
    </row>
    <row r="4" spans="1:11" ht="15.75" x14ac:dyDescent="0.25">
      <c r="A4" s="13"/>
      <c r="B4" s="14"/>
      <c r="C4" s="15"/>
      <c r="D4" s="16"/>
      <c r="E4" s="17"/>
      <c r="F4" s="18"/>
      <c r="G4" s="16"/>
      <c r="H4" s="19"/>
      <c r="I4" s="2"/>
      <c r="J4" s="3"/>
      <c r="K4" s="3"/>
    </row>
    <row r="5" spans="1:11" ht="15.6" customHeight="1" x14ac:dyDescent="0.3">
      <c r="A5" s="20" t="s">
        <v>12</v>
      </c>
      <c r="B5" s="21"/>
      <c r="C5" s="22"/>
      <c r="D5" s="23"/>
      <c r="E5" s="24"/>
      <c r="F5" s="25"/>
      <c r="G5" s="26"/>
      <c r="H5" s="27"/>
      <c r="I5" s="5"/>
      <c r="J5" s="6"/>
      <c r="K5" s="6"/>
    </row>
    <row r="6" spans="1:11" x14ac:dyDescent="0.25">
      <c r="A6" s="28"/>
      <c r="B6" s="29"/>
      <c r="C6" s="29"/>
      <c r="D6" s="29"/>
      <c r="E6" s="29"/>
      <c r="F6" s="29"/>
      <c r="G6" s="29"/>
      <c r="H6" s="30"/>
    </row>
    <row r="7" spans="1:11" ht="20.25" x14ac:dyDescent="0.3">
      <c r="A7" s="31" t="s">
        <v>9</v>
      </c>
      <c r="B7" s="45">
        <v>10135</v>
      </c>
      <c r="C7" s="32"/>
      <c r="D7" s="33" t="s">
        <v>20</v>
      </c>
      <c r="E7" s="45">
        <v>5650</v>
      </c>
      <c r="F7" s="32"/>
      <c r="G7" s="33" t="s">
        <v>10</v>
      </c>
      <c r="H7" s="34">
        <f>B7-E7</f>
        <v>4485</v>
      </c>
    </row>
    <row r="8" spans="1:11" ht="16.5" thickBot="1" x14ac:dyDescent="0.3">
      <c r="A8" s="35"/>
      <c r="B8" s="36"/>
      <c r="C8" s="36"/>
      <c r="D8" s="36"/>
      <c r="E8" s="36"/>
      <c r="F8" s="36"/>
      <c r="G8" s="36"/>
      <c r="H8" s="37"/>
    </row>
    <row r="9" spans="1:11" ht="13.15" customHeight="1" x14ac:dyDescent="0.25">
      <c r="A9" s="81" t="s">
        <v>2</v>
      </c>
      <c r="B9" s="82"/>
      <c r="C9" s="82"/>
      <c r="D9" s="82"/>
      <c r="E9" s="82"/>
      <c r="F9" s="82"/>
      <c r="G9" s="82"/>
      <c r="H9" s="83"/>
    </row>
    <row r="10" spans="1:11" ht="13.15" customHeight="1" x14ac:dyDescent="0.25">
      <c r="A10" s="84"/>
      <c r="B10" s="85"/>
      <c r="C10" s="85"/>
      <c r="D10" s="85"/>
      <c r="E10" s="85"/>
      <c r="F10" s="85"/>
      <c r="G10" s="85"/>
      <c r="H10" s="86"/>
    </row>
    <row r="11" spans="1:11" ht="25.9" customHeight="1" x14ac:dyDescent="0.25">
      <c r="A11" s="38" t="s">
        <v>3</v>
      </c>
      <c r="B11" s="39" t="s">
        <v>4</v>
      </c>
      <c r="C11" s="39" t="s">
        <v>13</v>
      </c>
      <c r="D11" s="47" t="s">
        <v>5</v>
      </c>
      <c r="E11" s="47" t="s">
        <v>6</v>
      </c>
      <c r="F11" s="87" t="s">
        <v>7</v>
      </c>
      <c r="G11" s="87"/>
      <c r="H11" s="48" t="s">
        <v>21</v>
      </c>
    </row>
    <row r="12" spans="1:11" x14ac:dyDescent="0.25">
      <c r="A12" s="41">
        <f>B3</f>
        <v>1.4999999999999999E-2</v>
      </c>
      <c r="B12" s="42">
        <f>E3</f>
        <v>0.04</v>
      </c>
      <c r="C12" s="43">
        <f>(H3*H7)+B5</f>
        <v>0</v>
      </c>
      <c r="D12" s="43">
        <f>(H7*E3)+(H7*H3)+H7+B5</f>
        <v>4664.3999999999996</v>
      </c>
      <c r="E12" s="44">
        <v>1</v>
      </c>
      <c r="F12" s="73">
        <f>PMT(A12,E12,-D12)</f>
        <v>4734.3659999999991</v>
      </c>
      <c r="G12" s="73"/>
      <c r="H12" s="49">
        <f>F12*E12</f>
        <v>4734.3659999999991</v>
      </c>
    </row>
    <row r="13" spans="1:11" x14ac:dyDescent="0.25">
      <c r="A13" s="41">
        <f>A12</f>
        <v>1.4999999999999999E-2</v>
      </c>
      <c r="B13" s="42">
        <f>B12</f>
        <v>0.04</v>
      </c>
      <c r="C13" s="43">
        <f>C12</f>
        <v>0</v>
      </c>
      <c r="D13" s="43">
        <f>D12</f>
        <v>4664.3999999999996</v>
      </c>
      <c r="E13" s="44">
        <v>2</v>
      </c>
      <c r="F13" s="73">
        <f t="shared" ref="F13:F23" si="0">PMT(A13,E13,-D13)</f>
        <v>2384.8047096774189</v>
      </c>
      <c r="G13" s="73"/>
      <c r="H13" s="49">
        <f t="shared" ref="H13:H23" si="1">F13*E13</f>
        <v>4769.6094193548379</v>
      </c>
    </row>
    <row r="14" spans="1:11" x14ac:dyDescent="0.25">
      <c r="A14" s="41">
        <f t="shared" ref="A14:D23" si="2">A13</f>
        <v>1.4999999999999999E-2</v>
      </c>
      <c r="B14" s="42">
        <f t="shared" si="2"/>
        <v>0.04</v>
      </c>
      <c r="C14" s="43">
        <f t="shared" si="2"/>
        <v>0</v>
      </c>
      <c r="D14" s="43">
        <f t="shared" si="2"/>
        <v>4664.3999999999996</v>
      </c>
      <c r="E14" s="44">
        <v>3</v>
      </c>
      <c r="F14" s="73">
        <f t="shared" si="0"/>
        <v>1601.6754795951035</v>
      </c>
      <c r="G14" s="73"/>
      <c r="H14" s="49">
        <f t="shared" si="1"/>
        <v>4805.0264387853103</v>
      </c>
    </row>
    <row r="15" spans="1:11" x14ac:dyDescent="0.25">
      <c r="A15" s="41">
        <f t="shared" si="2"/>
        <v>1.4999999999999999E-2</v>
      </c>
      <c r="B15" s="42">
        <f t="shared" si="2"/>
        <v>0.04</v>
      </c>
      <c r="C15" s="43">
        <f t="shared" si="2"/>
        <v>0</v>
      </c>
      <c r="D15" s="43">
        <f t="shared" si="2"/>
        <v>4664.3999999999996</v>
      </c>
      <c r="E15" s="44">
        <v>4</v>
      </c>
      <c r="F15" s="73">
        <f t="shared" si="0"/>
        <v>1210.1542597630407</v>
      </c>
      <c r="G15" s="73"/>
      <c r="H15" s="49">
        <f t="shared" si="1"/>
        <v>4840.6170390521629</v>
      </c>
    </row>
    <row r="16" spans="1:11" x14ac:dyDescent="0.25">
      <c r="A16" s="41">
        <f t="shared" si="2"/>
        <v>1.4999999999999999E-2</v>
      </c>
      <c r="B16" s="42">
        <f t="shared" si="2"/>
        <v>0.04</v>
      </c>
      <c r="C16" s="43">
        <f t="shared" si="2"/>
        <v>0</v>
      </c>
      <c r="D16" s="43">
        <f t="shared" si="2"/>
        <v>4664.3999999999996</v>
      </c>
      <c r="E16" s="44">
        <v>5</v>
      </c>
      <c r="F16" s="73">
        <f t="shared" si="0"/>
        <v>975.27623864494012</v>
      </c>
      <c r="G16" s="73"/>
      <c r="H16" s="49">
        <f t="shared" si="1"/>
        <v>4876.3811932247008</v>
      </c>
    </row>
    <row r="17" spans="1:8" x14ac:dyDescent="0.25">
      <c r="A17" s="41">
        <f t="shared" si="2"/>
        <v>1.4999999999999999E-2</v>
      </c>
      <c r="B17" s="42">
        <f t="shared" si="2"/>
        <v>0.04</v>
      </c>
      <c r="C17" s="43">
        <f t="shared" si="2"/>
        <v>0</v>
      </c>
      <c r="D17" s="43">
        <f t="shared" si="2"/>
        <v>4664.3999999999996</v>
      </c>
      <c r="E17" s="44">
        <v>6</v>
      </c>
      <c r="F17" s="73">
        <f t="shared" si="0"/>
        <v>818.71981111417574</v>
      </c>
      <c r="G17" s="73"/>
      <c r="H17" s="49">
        <f t="shared" si="1"/>
        <v>4912.3188666850547</v>
      </c>
    </row>
    <row r="18" spans="1:8" x14ac:dyDescent="0.25">
      <c r="A18" s="41">
        <f t="shared" si="2"/>
        <v>1.4999999999999999E-2</v>
      </c>
      <c r="B18" s="42">
        <f t="shared" si="2"/>
        <v>0.04</v>
      </c>
      <c r="C18" s="43">
        <f t="shared" si="2"/>
        <v>0</v>
      </c>
      <c r="D18" s="43">
        <f t="shared" si="2"/>
        <v>4664.3999999999996</v>
      </c>
      <c r="E18" s="44">
        <v>7</v>
      </c>
      <c r="F18" s="73">
        <f t="shared" si="0"/>
        <v>706.91857387623702</v>
      </c>
      <c r="G18" s="73"/>
      <c r="H18" s="49">
        <f t="shared" si="1"/>
        <v>4948.430017133659</v>
      </c>
    </row>
    <row r="19" spans="1:8" x14ac:dyDescent="0.25">
      <c r="A19" s="41">
        <f t="shared" si="2"/>
        <v>1.4999999999999999E-2</v>
      </c>
      <c r="B19" s="42">
        <f t="shared" si="2"/>
        <v>0.04</v>
      </c>
      <c r="C19" s="43">
        <f t="shared" si="2"/>
        <v>0</v>
      </c>
      <c r="D19" s="43">
        <f t="shared" si="2"/>
        <v>4664.3999999999996</v>
      </c>
      <c r="E19" s="44">
        <v>8</v>
      </c>
      <c r="F19" s="73">
        <f t="shared" si="0"/>
        <v>623.08932432449319</v>
      </c>
      <c r="G19" s="73"/>
      <c r="H19" s="49">
        <f t="shared" si="1"/>
        <v>4984.7145945959455</v>
      </c>
    </row>
    <row r="20" spans="1:8" x14ac:dyDescent="0.25">
      <c r="A20" s="41">
        <f t="shared" si="2"/>
        <v>1.4999999999999999E-2</v>
      </c>
      <c r="B20" s="42">
        <f t="shared" si="2"/>
        <v>0.04</v>
      </c>
      <c r="C20" s="43">
        <f t="shared" si="2"/>
        <v>0</v>
      </c>
      <c r="D20" s="43">
        <f t="shared" si="2"/>
        <v>4664.3999999999996</v>
      </c>
      <c r="E20" s="44">
        <v>9</v>
      </c>
      <c r="F20" s="73">
        <f t="shared" si="0"/>
        <v>557.90806015891553</v>
      </c>
      <c r="G20" s="73"/>
      <c r="H20" s="49">
        <f t="shared" si="1"/>
        <v>5021.17254143024</v>
      </c>
    </row>
    <row r="21" spans="1:8" x14ac:dyDescent="0.25">
      <c r="A21" s="41">
        <f t="shared" si="2"/>
        <v>1.4999999999999999E-2</v>
      </c>
      <c r="B21" s="42">
        <f t="shared" si="2"/>
        <v>0.04</v>
      </c>
      <c r="C21" s="43">
        <f t="shared" si="2"/>
        <v>0</v>
      </c>
      <c r="D21" s="43">
        <f t="shared" si="2"/>
        <v>4664.3999999999996</v>
      </c>
      <c r="E21" s="44">
        <v>10</v>
      </c>
      <c r="F21" s="73">
        <f t="shared" si="0"/>
        <v>505.78037923368856</v>
      </c>
      <c r="G21" s="73"/>
      <c r="H21" s="49">
        <f t="shared" si="1"/>
        <v>5057.8037923368856</v>
      </c>
    </row>
    <row r="22" spans="1:8" x14ac:dyDescent="0.25">
      <c r="A22" s="41">
        <f t="shared" si="2"/>
        <v>1.4999999999999999E-2</v>
      </c>
      <c r="B22" s="42">
        <f t="shared" si="2"/>
        <v>0.04</v>
      </c>
      <c r="C22" s="43">
        <f t="shared" si="2"/>
        <v>0</v>
      </c>
      <c r="D22" s="43">
        <f t="shared" si="2"/>
        <v>4664.3999999999996</v>
      </c>
      <c r="E22" s="44">
        <v>11</v>
      </c>
      <c r="F22" s="73">
        <f t="shared" si="0"/>
        <v>463.14620676077755</v>
      </c>
      <c r="G22" s="73"/>
      <c r="H22" s="49">
        <f t="shared" si="1"/>
        <v>5094.6082743685529</v>
      </c>
    </row>
    <row r="23" spans="1:8" x14ac:dyDescent="0.25">
      <c r="A23" s="41">
        <f t="shared" si="2"/>
        <v>1.4999999999999999E-2</v>
      </c>
      <c r="B23" s="42">
        <f t="shared" si="2"/>
        <v>0.04</v>
      </c>
      <c r="C23" s="43">
        <f t="shared" si="2"/>
        <v>0</v>
      </c>
      <c r="D23" s="43">
        <f t="shared" si="2"/>
        <v>4664.3999999999996</v>
      </c>
      <c r="E23" s="44">
        <v>12</v>
      </c>
      <c r="F23" s="73">
        <f t="shared" si="0"/>
        <v>427.63215891181426</v>
      </c>
      <c r="G23" s="73"/>
      <c r="H23" s="49">
        <f t="shared" si="1"/>
        <v>5131.5859069417711</v>
      </c>
    </row>
    <row r="24" spans="1:8" x14ac:dyDescent="0.25">
      <c r="F24" s="1"/>
    </row>
    <row r="25" spans="1:8" ht="18.75" x14ac:dyDescent="0.3">
      <c r="A25" s="99" t="s">
        <v>26</v>
      </c>
      <c r="B25" s="99"/>
      <c r="C25" s="99"/>
      <c r="D25" s="99"/>
      <c r="E25" s="99"/>
      <c r="F25" s="99"/>
      <c r="G25" s="99"/>
      <c r="H25" s="99"/>
    </row>
    <row r="26" spans="1:8" ht="15.75" x14ac:dyDescent="0.25">
      <c r="A26" s="98" t="s">
        <v>25</v>
      </c>
      <c r="B26" s="98"/>
      <c r="C26" s="98"/>
      <c r="D26" s="98"/>
      <c r="E26" s="98"/>
      <c r="F26" s="98"/>
      <c r="G26" s="98"/>
      <c r="H26" s="98"/>
    </row>
    <row r="27" spans="1:8" ht="15.75" x14ac:dyDescent="0.25">
      <c r="A27" s="98" t="s">
        <v>27</v>
      </c>
      <c r="B27" s="98"/>
      <c r="C27" s="98"/>
      <c r="D27" s="98"/>
      <c r="E27" s="98"/>
      <c r="F27" s="98"/>
      <c r="G27" s="98"/>
      <c r="H27" s="98"/>
    </row>
    <row r="28" spans="1:8" ht="15.75" x14ac:dyDescent="0.25">
      <c r="A28" s="98" t="s">
        <v>16</v>
      </c>
      <c r="B28" s="98"/>
      <c r="C28" s="98"/>
      <c r="D28" s="98"/>
      <c r="E28" s="98"/>
      <c r="F28" s="98"/>
      <c r="G28" s="98"/>
      <c r="H28" s="98"/>
    </row>
    <row r="29" spans="1:8" ht="15.75" x14ac:dyDescent="0.25">
      <c r="A29" s="98" t="s">
        <v>17</v>
      </c>
      <c r="B29" s="98"/>
      <c r="C29" s="98"/>
      <c r="D29" s="98"/>
      <c r="E29" s="98"/>
      <c r="F29" s="98"/>
      <c r="G29" s="98"/>
      <c r="H29" s="98"/>
    </row>
    <row r="30" spans="1:8" ht="15.75" x14ac:dyDescent="0.25">
      <c r="A30" s="98" t="s">
        <v>18</v>
      </c>
      <c r="B30" s="98"/>
      <c r="C30" s="98"/>
      <c r="D30" s="98"/>
      <c r="E30" s="98"/>
      <c r="F30" s="98"/>
      <c r="G30" s="98"/>
      <c r="H30" s="98"/>
    </row>
  </sheetData>
  <mergeCells count="23">
    <mergeCell ref="A30:H30"/>
    <mergeCell ref="A25:H25"/>
    <mergeCell ref="A26:H26"/>
    <mergeCell ref="A27:H27"/>
    <mergeCell ref="A28:H28"/>
    <mergeCell ref="A29:H29"/>
    <mergeCell ref="A1:C1"/>
    <mergeCell ref="D1:H1"/>
    <mergeCell ref="A2:H2"/>
    <mergeCell ref="A9:H10"/>
    <mergeCell ref="F11:G11"/>
    <mergeCell ref="F22:G22"/>
    <mergeCell ref="F23:G23"/>
    <mergeCell ref="F12:G12"/>
    <mergeCell ref="F13:G13"/>
    <mergeCell ref="F14:G14"/>
    <mergeCell ref="F20:G20"/>
    <mergeCell ref="F21:G21"/>
    <mergeCell ref="F15:G15"/>
    <mergeCell ref="F16:G16"/>
    <mergeCell ref="F17:G17"/>
    <mergeCell ref="F18:G18"/>
    <mergeCell ref="F19:G19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7"/>
  <sheetViews>
    <sheetView workbookViewId="0">
      <selection sqref="A1:H17"/>
    </sheetView>
  </sheetViews>
  <sheetFormatPr defaultRowHeight="15" x14ac:dyDescent="0.25"/>
  <cols>
    <col min="1" max="1" width="11.7109375" customWidth="1"/>
    <col min="2" max="2" width="13.140625" customWidth="1"/>
    <col min="3" max="3" width="13.28515625" customWidth="1"/>
    <col min="4" max="4" width="14.7109375" customWidth="1"/>
    <col min="5" max="5" width="13.42578125" customWidth="1"/>
    <col min="6" max="6" width="13.140625" customWidth="1"/>
    <col min="7" max="7" width="17.5703125" bestFit="1" customWidth="1"/>
    <col min="8" max="8" width="12.85546875" customWidth="1"/>
    <col min="9" max="9" width="11.7109375" customWidth="1"/>
    <col min="10" max="10" width="10.7109375" customWidth="1"/>
    <col min="11" max="11" width="11.42578125" customWidth="1"/>
    <col min="12" max="12" width="8.42578125" customWidth="1"/>
  </cols>
  <sheetData>
    <row r="1" spans="1:11" ht="20.25" x14ac:dyDescent="0.3">
      <c r="A1" s="74" t="s">
        <v>11</v>
      </c>
      <c r="B1" s="75"/>
      <c r="C1" s="75"/>
      <c r="D1" s="76" t="s">
        <v>14</v>
      </c>
      <c r="E1" s="76"/>
      <c r="F1" s="76"/>
      <c r="G1" s="76"/>
      <c r="H1" s="77"/>
      <c r="I1" s="4"/>
      <c r="J1" s="4"/>
      <c r="K1" s="4"/>
    </row>
    <row r="2" spans="1:11" ht="20.25" x14ac:dyDescent="0.3">
      <c r="A2" s="78"/>
      <c r="B2" s="79"/>
      <c r="C2" s="79"/>
      <c r="D2" s="79"/>
      <c r="E2" s="79"/>
      <c r="F2" s="79"/>
      <c r="G2" s="79"/>
      <c r="H2" s="80"/>
      <c r="I2" s="4"/>
      <c r="J2" s="4"/>
      <c r="K2" s="4"/>
    </row>
    <row r="3" spans="1:11" ht="15.75" x14ac:dyDescent="0.25">
      <c r="A3" s="7" t="s">
        <v>0</v>
      </c>
      <c r="B3" s="8">
        <v>0</v>
      </c>
      <c r="C3" s="9"/>
      <c r="D3" s="10" t="s">
        <v>1</v>
      </c>
      <c r="E3" s="8">
        <v>1.35E-2</v>
      </c>
      <c r="F3" s="11"/>
      <c r="G3" s="10" t="s">
        <v>8</v>
      </c>
      <c r="H3" s="12"/>
      <c r="I3" s="2"/>
      <c r="J3" s="6"/>
      <c r="K3" s="6"/>
    </row>
    <row r="4" spans="1:11" ht="15.75" x14ac:dyDescent="0.25">
      <c r="A4" s="13"/>
      <c r="B4" s="14"/>
      <c r="C4" s="15"/>
      <c r="D4" s="16"/>
      <c r="E4" s="17"/>
      <c r="F4" s="18"/>
      <c r="G4" s="16"/>
      <c r="H4" s="19"/>
      <c r="I4" s="2"/>
      <c r="J4" s="3"/>
      <c r="K4" s="3"/>
    </row>
    <row r="5" spans="1:11" ht="15.6" customHeight="1" x14ac:dyDescent="0.3">
      <c r="A5" s="20" t="s">
        <v>12</v>
      </c>
      <c r="B5" s="21"/>
      <c r="C5" s="22"/>
      <c r="D5" s="23"/>
      <c r="E5" s="24"/>
      <c r="F5" s="25"/>
      <c r="G5" s="26"/>
      <c r="H5" s="27"/>
      <c r="I5" s="5"/>
      <c r="J5" s="6"/>
      <c r="K5" s="6"/>
    </row>
    <row r="6" spans="1:11" x14ac:dyDescent="0.25">
      <c r="A6" s="28"/>
      <c r="B6" s="29"/>
      <c r="C6" s="29"/>
      <c r="D6" s="29"/>
      <c r="E6" s="29"/>
      <c r="F6" s="29"/>
      <c r="G6" s="29"/>
      <c r="H6" s="30"/>
    </row>
    <row r="7" spans="1:11" ht="20.25" x14ac:dyDescent="0.3">
      <c r="A7" s="31" t="s">
        <v>9</v>
      </c>
      <c r="B7" s="45">
        <v>10000</v>
      </c>
      <c r="C7" s="32"/>
      <c r="D7" s="33" t="s">
        <v>20</v>
      </c>
      <c r="E7" s="45"/>
      <c r="F7" s="32"/>
      <c r="G7" s="33" t="s">
        <v>10</v>
      </c>
      <c r="H7" s="34">
        <f>B7-E7</f>
        <v>10000</v>
      </c>
    </row>
    <row r="8" spans="1:11" ht="16.5" thickBot="1" x14ac:dyDescent="0.3">
      <c r="A8" s="35"/>
      <c r="B8" s="36"/>
      <c r="C8" s="36"/>
      <c r="D8" s="36"/>
      <c r="E8" s="36"/>
      <c r="F8" s="36"/>
      <c r="G8" s="36"/>
      <c r="H8" s="37"/>
    </row>
    <row r="9" spans="1:11" ht="13.15" customHeight="1" x14ac:dyDescent="0.25">
      <c r="A9" s="81" t="s">
        <v>2</v>
      </c>
      <c r="B9" s="82"/>
      <c r="C9" s="82"/>
      <c r="D9" s="82"/>
      <c r="E9" s="82"/>
      <c r="F9" s="82"/>
      <c r="G9" s="82"/>
      <c r="H9" s="83"/>
    </row>
    <row r="10" spans="1:11" ht="13.15" customHeight="1" x14ac:dyDescent="0.25">
      <c r="A10" s="84"/>
      <c r="B10" s="85"/>
      <c r="C10" s="85"/>
      <c r="D10" s="85"/>
      <c r="E10" s="85"/>
      <c r="F10" s="85"/>
      <c r="G10" s="85"/>
      <c r="H10" s="86"/>
    </row>
    <row r="11" spans="1:11" ht="25.9" customHeight="1" x14ac:dyDescent="0.25">
      <c r="A11" s="38" t="s">
        <v>3</v>
      </c>
      <c r="B11" s="39" t="s">
        <v>4</v>
      </c>
      <c r="C11" s="39" t="s">
        <v>13</v>
      </c>
      <c r="D11" s="40" t="s">
        <v>5</v>
      </c>
      <c r="E11" s="40" t="s">
        <v>6</v>
      </c>
      <c r="F11" s="87" t="s">
        <v>7</v>
      </c>
      <c r="G11" s="87"/>
      <c r="H11" s="100"/>
    </row>
    <row r="12" spans="1:11" x14ac:dyDescent="0.25">
      <c r="A12" s="41">
        <f>B3</f>
        <v>0</v>
      </c>
      <c r="B12" s="42">
        <f>E3</f>
        <v>1.35E-2</v>
      </c>
      <c r="C12" s="43">
        <f>(H3*H7)+B5</f>
        <v>0</v>
      </c>
      <c r="D12" s="43">
        <f>(H7*E3)+(H7*H3)+H7+B5</f>
        <v>10135</v>
      </c>
      <c r="E12" s="46">
        <v>1</v>
      </c>
      <c r="F12" s="73">
        <f>PMT(A12,E12,-D12)</f>
        <v>10135</v>
      </c>
      <c r="G12" s="73"/>
      <c r="H12" s="101"/>
    </row>
    <row r="13" spans="1:11" x14ac:dyDescent="0.25">
      <c r="F13" s="1"/>
    </row>
    <row r="14" spans="1:11" ht="18.75" x14ac:dyDescent="0.3">
      <c r="A14" s="99" t="s">
        <v>26</v>
      </c>
      <c r="B14" s="99"/>
      <c r="C14" s="99"/>
      <c r="D14" s="99"/>
      <c r="E14" s="99"/>
      <c r="F14" s="99"/>
      <c r="G14" s="99"/>
      <c r="H14" s="99"/>
    </row>
    <row r="15" spans="1:11" ht="15.75" x14ac:dyDescent="0.25">
      <c r="A15" s="98" t="s">
        <v>25</v>
      </c>
      <c r="B15" s="98"/>
      <c r="C15" s="98"/>
      <c r="D15" s="98"/>
      <c r="E15" s="98"/>
      <c r="F15" s="98"/>
      <c r="G15" s="98"/>
      <c r="H15" s="98"/>
    </row>
    <row r="16" spans="1:11" ht="15.75" x14ac:dyDescent="0.25">
      <c r="A16" s="98" t="s">
        <v>27</v>
      </c>
      <c r="B16" s="98"/>
      <c r="C16" s="98"/>
      <c r="D16" s="98"/>
      <c r="E16" s="98"/>
      <c r="F16" s="98"/>
      <c r="G16" s="98"/>
      <c r="H16" s="98"/>
    </row>
    <row r="17" spans="1:8" ht="15.75" x14ac:dyDescent="0.25">
      <c r="A17" s="98" t="s">
        <v>15</v>
      </c>
      <c r="B17" s="98"/>
      <c r="C17" s="98"/>
      <c r="D17" s="98"/>
      <c r="E17" s="98"/>
      <c r="F17" s="98"/>
      <c r="G17" s="98"/>
      <c r="H17" s="98"/>
    </row>
  </sheetData>
  <mergeCells count="10">
    <mergeCell ref="A17:H17"/>
    <mergeCell ref="A14:H14"/>
    <mergeCell ref="A15:H15"/>
    <mergeCell ref="A16:H16"/>
    <mergeCell ref="A1:C1"/>
    <mergeCell ref="D1:H1"/>
    <mergeCell ref="A2:H2"/>
    <mergeCell ref="A9:H10"/>
    <mergeCell ref="F11:H11"/>
    <mergeCell ref="F12:H12"/>
  </mergeCells>
  <pageMargins left="0.51181102362204722" right="0.51181102362204722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BANESECARD</vt:lpstr>
      <vt:lpstr>MOTOS DE ALTO GIRO</vt:lpstr>
      <vt:lpstr>VISA, MASTER, HIPER</vt:lpstr>
      <vt:lpstr>ELO, AMEX</vt:lpstr>
      <vt:lpstr>CARTÕES DE DÉBITO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Semi-Novos</dc:creator>
  <cp:lastModifiedBy>Denio</cp:lastModifiedBy>
  <cp:lastPrinted>2020-01-21T12:42:29Z</cp:lastPrinted>
  <dcterms:created xsi:type="dcterms:W3CDTF">2015-10-21T19:52:54Z</dcterms:created>
  <dcterms:modified xsi:type="dcterms:W3CDTF">2020-01-22T13:51:21Z</dcterms:modified>
</cp:coreProperties>
</file>